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>
    <mc:Choice Requires="x15">
      <x15ac:absPath xmlns:x15ac="http://schemas.microsoft.com/office/spreadsheetml/2010/11/ac" url="C:\Users\e974175\Desktop\"/>
    </mc:Choice>
  </mc:AlternateContent>
  <xr:revisionPtr revIDLastSave="0" documentId="13_ncr:1_{9C8B9FF6-CDCF-45C5-8355-9698A641DC45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加盟校" sheetId="1" state="hidden" r:id="rId1"/>
    <sheet name="はじめに" sheetId="2" r:id="rId2"/>
    <sheet name="参加申込書①" sheetId="3" r:id="rId3"/>
    <sheet name="参加申込書②" sheetId="4" r:id="rId4"/>
    <sheet name="主管校用" sheetId="5" r:id="rId5"/>
  </sheets>
  <definedNames>
    <definedName name="__xlnm_Print_Area" localSheetId="1">はじめに!$A$1:$I$41</definedName>
    <definedName name="__xlnm_Print_Area" localSheetId="2">参加申込書①!$A$1:$N$43</definedName>
    <definedName name="__xlnm_Print_Area" localSheetId="3">参加申込書②!$A$1:$N$44</definedName>
    <definedName name="a" localSheetId="1">はじめに!$A$1:$I$41</definedName>
    <definedName name="a" localSheetId="3">参加申込書②!$A$1:$N$44</definedName>
    <definedName name="aa" localSheetId="2">参加申込書①!$A$1:$N$43</definedName>
    <definedName name="aaa" localSheetId="1">はじめに!$A$1:$I$41</definedName>
    <definedName name="_xlnm.Print_Area" localSheetId="1">はじめに!$A$1:$I$41</definedName>
    <definedName name="_xlnm.Print_Area" localSheetId="2">参加申込書①!$A$1:$N$43</definedName>
    <definedName name="_xlnm.Print_Area" localSheetId="3">参加申込書②!$A$1:$N$44</definedName>
    <definedName name="qqq" localSheetId="3">参加申込書②!$A$1:$N$44</definedName>
    <definedName name="zzz" localSheetId="2">参加申込書①!$A$1:$N$43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2" l="1"/>
  <c r="F25" i="2"/>
  <c r="C27" i="2"/>
  <c r="B32" i="2"/>
  <c r="B33" i="2"/>
  <c r="B34" i="2"/>
  <c r="B35" i="2"/>
  <c r="B36" i="2"/>
  <c r="A1" i="3"/>
  <c r="P3" i="3"/>
  <c r="H5" i="3"/>
  <c r="P5" i="3"/>
  <c r="C6" i="3"/>
  <c r="C7" i="3"/>
  <c r="C8" i="3"/>
  <c r="P11" i="3"/>
  <c r="F12" i="3"/>
  <c r="H12" i="3"/>
  <c r="H13" i="3" s="1"/>
  <c r="H14" i="3" s="1"/>
  <c r="J12" i="3"/>
  <c r="J13" i="3" s="1"/>
  <c r="J14" i="3" s="1"/>
  <c r="P12" i="3"/>
  <c r="F13" i="3"/>
  <c r="F14" i="3" s="1"/>
  <c r="K13" i="3"/>
  <c r="K14" i="3"/>
  <c r="P13" i="3"/>
  <c r="P14" i="3"/>
  <c r="P16" i="3"/>
  <c r="A20" i="3"/>
  <c r="Z20" i="3"/>
  <c r="Y20" i="3" s="1"/>
  <c r="P20" i="3" s="1"/>
  <c r="AA20" i="3"/>
  <c r="AB20" i="3"/>
  <c r="AC20" i="3"/>
  <c r="AD20" i="3"/>
  <c r="Z21" i="3"/>
  <c r="Y21" i="3" s="1"/>
  <c r="P21" i="3" s="1"/>
  <c r="AA21" i="3"/>
  <c r="AB21" i="3"/>
  <c r="AC21" i="3"/>
  <c r="AD21" i="3"/>
  <c r="A22" i="3"/>
  <c r="Z22" i="3"/>
  <c r="Y22" i="3" s="1"/>
  <c r="P22" i="3" s="1"/>
  <c r="AA22" i="3"/>
  <c r="AB22" i="3"/>
  <c r="AC22" i="3"/>
  <c r="AD22" i="3"/>
  <c r="Z23" i="3"/>
  <c r="Y23" i="3" s="1"/>
  <c r="P23" i="3" s="1"/>
  <c r="AA23" i="3"/>
  <c r="AB23" i="3"/>
  <c r="AC23" i="3"/>
  <c r="AD23" i="3"/>
  <c r="A24" i="3"/>
  <c r="Z24" i="3"/>
  <c r="AA24" i="3"/>
  <c r="Y24" i="3" s="1"/>
  <c r="P24" i="3" s="1"/>
  <c r="AB24" i="3"/>
  <c r="AC24" i="3"/>
  <c r="AD24" i="3"/>
  <c r="Z25" i="3"/>
  <c r="Y25" i="3" s="1"/>
  <c r="P25" i="3" s="1"/>
  <c r="AA25" i="3"/>
  <c r="AB25" i="3"/>
  <c r="AC25" i="3"/>
  <c r="AD25" i="3"/>
  <c r="A26" i="3"/>
  <c r="Z26" i="3"/>
  <c r="Y26" i="3" s="1"/>
  <c r="P26" i="3" s="1"/>
  <c r="AA26" i="3"/>
  <c r="AB26" i="3"/>
  <c r="AC26" i="3"/>
  <c r="AD26" i="3"/>
  <c r="Z27" i="3"/>
  <c r="AA27" i="3"/>
  <c r="Y27" i="3" s="1"/>
  <c r="P27" i="3" s="1"/>
  <c r="AB27" i="3"/>
  <c r="AC27" i="3"/>
  <c r="AD27" i="3"/>
  <c r="A28" i="3"/>
  <c r="Z28" i="3"/>
  <c r="AA28" i="3"/>
  <c r="Y28" i="3" s="1"/>
  <c r="P28" i="3" s="1"/>
  <c r="AB28" i="3"/>
  <c r="AC28" i="3"/>
  <c r="AD28" i="3"/>
  <c r="Z29" i="3"/>
  <c r="Y29" i="3" s="1"/>
  <c r="P29" i="3" s="1"/>
  <c r="AA29" i="3"/>
  <c r="AB29" i="3"/>
  <c r="AC29" i="3"/>
  <c r="AD29" i="3"/>
  <c r="P31" i="3"/>
  <c r="A35" i="3"/>
  <c r="Z35" i="3"/>
  <c r="AA35" i="3"/>
  <c r="Y35" i="3" s="1"/>
  <c r="P35" i="3" s="1"/>
  <c r="AB35" i="3"/>
  <c r="AC35" i="3"/>
  <c r="AD35" i="3"/>
  <c r="A36" i="3"/>
  <c r="Z36" i="3"/>
  <c r="AA36" i="3"/>
  <c r="Y36" i="3" s="1"/>
  <c r="P36" i="3" s="1"/>
  <c r="AB36" i="3"/>
  <c r="AC36" i="3"/>
  <c r="AD36" i="3"/>
  <c r="A37" i="3"/>
  <c r="Z37" i="3"/>
  <c r="AA37" i="3"/>
  <c r="Y37" i="3" s="1"/>
  <c r="P37" i="3" s="1"/>
  <c r="AB37" i="3"/>
  <c r="AC37" i="3"/>
  <c r="AD37" i="3"/>
  <c r="A38" i="3"/>
  <c r="Z38" i="3"/>
  <c r="AA38" i="3"/>
  <c r="Y38" i="3" s="1"/>
  <c r="P38" i="3" s="1"/>
  <c r="AB38" i="3"/>
  <c r="AC38" i="3"/>
  <c r="AD38" i="3"/>
  <c r="A39" i="3"/>
  <c r="Z39" i="3"/>
  <c r="AA39" i="3"/>
  <c r="Y39" i="3" s="1"/>
  <c r="P39" i="3" s="1"/>
  <c r="AB39" i="3"/>
  <c r="AC39" i="3"/>
  <c r="AD39" i="3"/>
  <c r="A43" i="3"/>
  <c r="D43" i="3" s="1"/>
  <c r="P43" i="3"/>
  <c r="A1" i="4"/>
  <c r="B3" i="4"/>
  <c r="B5" i="4"/>
  <c r="H5" i="4"/>
  <c r="C6" i="4"/>
  <c r="D6" i="4"/>
  <c r="E6" i="4"/>
  <c r="F6" i="4"/>
  <c r="G6" i="4"/>
  <c r="H6" i="4"/>
  <c r="I6" i="4"/>
  <c r="J6" i="4"/>
  <c r="K6" i="4"/>
  <c r="L6" i="4"/>
  <c r="M6" i="4"/>
  <c r="N6" i="4"/>
  <c r="C7" i="4"/>
  <c r="D7" i="4"/>
  <c r="E7" i="4"/>
  <c r="F7" i="4"/>
  <c r="G7" i="4"/>
  <c r="H7" i="4"/>
  <c r="I7" i="4"/>
  <c r="J7" i="4"/>
  <c r="K7" i="4"/>
  <c r="L7" i="4"/>
  <c r="M7" i="4"/>
  <c r="N7" i="4"/>
  <c r="C8" i="4"/>
  <c r="D8" i="4"/>
  <c r="E8" i="4"/>
  <c r="F8" i="4"/>
  <c r="G8" i="4"/>
  <c r="H8" i="4"/>
  <c r="I8" i="4"/>
  <c r="J8" i="4"/>
  <c r="K8" i="4"/>
  <c r="L8" i="4"/>
  <c r="M8" i="4"/>
  <c r="N8" i="4"/>
  <c r="B9" i="4"/>
  <c r="C9" i="4"/>
  <c r="D9" i="4"/>
  <c r="P11" i="4"/>
  <c r="P14" i="4"/>
  <c r="A20" i="4"/>
  <c r="Z20" i="4"/>
  <c r="AA20" i="4"/>
  <c r="Y20" i="4" s="1"/>
  <c r="P20" i="4" s="1"/>
  <c r="AB20" i="4"/>
  <c r="AC20" i="4"/>
  <c r="Z21" i="4"/>
  <c r="AA21" i="4"/>
  <c r="Y21" i="4" s="1"/>
  <c r="P21" i="4" s="1"/>
  <c r="AB21" i="4"/>
  <c r="AC21" i="4"/>
  <c r="Z22" i="4"/>
  <c r="AA22" i="4"/>
  <c r="Y22" i="4" s="1"/>
  <c r="P22" i="4" s="1"/>
  <c r="AB22" i="4"/>
  <c r="AC22" i="4"/>
  <c r="AD22" i="4"/>
  <c r="Z23" i="4"/>
  <c r="Y23" i="4" s="1"/>
  <c r="P23" i="4" s="1"/>
  <c r="AA23" i="4"/>
  <c r="AB23" i="4"/>
  <c r="AC23" i="4"/>
  <c r="AD23" i="4"/>
  <c r="Z24" i="4"/>
  <c r="AA24" i="4"/>
  <c r="Y24" i="4" s="1"/>
  <c r="P24" i="4" s="1"/>
  <c r="AB24" i="4"/>
  <c r="AC24" i="4"/>
  <c r="AD24" i="4"/>
  <c r="Z25" i="4"/>
  <c r="Y25" i="4" s="1"/>
  <c r="P25" i="4" s="1"/>
  <c r="AA25" i="4"/>
  <c r="AB25" i="4"/>
  <c r="AC25" i="4"/>
  <c r="AD25" i="4"/>
  <c r="Z26" i="4"/>
  <c r="AA26" i="4"/>
  <c r="Y26" i="4" s="1"/>
  <c r="P26" i="4" s="1"/>
  <c r="AB26" i="4"/>
  <c r="AC26" i="4"/>
  <c r="AD26" i="4"/>
  <c r="Z27" i="4"/>
  <c r="Y27" i="4" s="1"/>
  <c r="P27" i="4" s="1"/>
  <c r="AA27" i="4"/>
  <c r="AB27" i="4"/>
  <c r="AC27" i="4"/>
  <c r="AD27" i="4"/>
  <c r="Z28" i="4"/>
  <c r="AA28" i="4"/>
  <c r="Y28" i="4" s="1"/>
  <c r="P28" i="4" s="1"/>
  <c r="AB28" i="4"/>
  <c r="AC28" i="4"/>
  <c r="AD28" i="4"/>
  <c r="Z29" i="4"/>
  <c r="Y29" i="4" s="1"/>
  <c r="P29" i="4" s="1"/>
  <c r="AA29" i="4"/>
  <c r="AB29" i="4"/>
  <c r="AC29" i="4"/>
  <c r="AD29" i="4"/>
  <c r="P31" i="4"/>
  <c r="Z37" i="4"/>
  <c r="Y37" i="4" s="1"/>
  <c r="P37" i="4" s="1"/>
  <c r="AA37" i="4"/>
  <c r="AB37" i="4"/>
  <c r="AC37" i="4"/>
  <c r="A38" i="4"/>
  <c r="N38" i="4"/>
  <c r="Z38" i="4"/>
  <c r="Y38" i="4" s="1"/>
  <c r="P38" i="4" s="1"/>
  <c r="AA38" i="4"/>
  <c r="AB38" i="4"/>
  <c r="AC38" i="4"/>
  <c r="A39" i="4"/>
  <c r="N39" i="4"/>
  <c r="G44" i="4"/>
  <c r="A1" i="5"/>
  <c r="C1" i="5"/>
  <c r="C2" i="5" s="1"/>
  <c r="C3" i="5"/>
  <c r="C14" i="5"/>
  <c r="D3" i="5"/>
  <c r="E3" i="5"/>
  <c r="F3" i="5"/>
  <c r="G3" i="5"/>
  <c r="J3" i="5"/>
  <c r="C4" i="5"/>
  <c r="D4" i="5"/>
  <c r="E4" i="5"/>
  <c r="F4" i="5"/>
  <c r="G4" i="5"/>
  <c r="C5" i="5"/>
  <c r="D5" i="5"/>
  <c r="E5" i="5"/>
  <c r="F5" i="5"/>
  <c r="G5" i="5"/>
  <c r="C6" i="5"/>
  <c r="D6" i="5"/>
  <c r="E6" i="5"/>
  <c r="F6" i="5"/>
  <c r="G6" i="5"/>
  <c r="C7" i="5"/>
  <c r="D7" i="5"/>
  <c r="E7" i="5"/>
  <c r="F7" i="5"/>
  <c r="G7" i="5"/>
  <c r="C8" i="5"/>
  <c r="D8" i="5"/>
  <c r="E8" i="5"/>
  <c r="F8" i="5"/>
  <c r="G8" i="5"/>
  <c r="C9" i="5"/>
  <c r="D9" i="5"/>
  <c r="E9" i="5"/>
  <c r="F9" i="5"/>
  <c r="G9" i="5"/>
  <c r="I9" i="5"/>
  <c r="J9" i="5"/>
  <c r="J12" i="5" s="1"/>
  <c r="J8" i="5" s="1"/>
  <c r="K9" i="5"/>
  <c r="C10" i="5"/>
  <c r="D10" i="5"/>
  <c r="E10" i="5"/>
  <c r="F10" i="5"/>
  <c r="G10" i="5"/>
  <c r="I10" i="5"/>
  <c r="J10" i="5"/>
  <c r="K10" i="5"/>
  <c r="C11" i="5"/>
  <c r="D11" i="5"/>
  <c r="E11" i="5"/>
  <c r="F11" i="5"/>
  <c r="G11" i="5"/>
  <c r="I11" i="5"/>
  <c r="J11" i="5"/>
  <c r="K11" i="5"/>
  <c r="C12" i="5"/>
  <c r="D12" i="5"/>
  <c r="E12" i="5"/>
  <c r="F12" i="5"/>
  <c r="G12" i="5"/>
  <c r="I12" i="5"/>
  <c r="I8" i="5"/>
  <c r="K12" i="5"/>
  <c r="K8" i="5"/>
  <c r="C13" i="5"/>
  <c r="D13" i="5"/>
  <c r="E13" i="5"/>
  <c r="F13" i="5"/>
  <c r="G13" i="5"/>
  <c r="C15" i="5"/>
  <c r="D15" i="5"/>
  <c r="E15" i="5"/>
  <c r="F15" i="5"/>
  <c r="G15" i="5"/>
  <c r="C16" i="5"/>
  <c r="C25" i="5" s="1"/>
  <c r="D16" i="5"/>
  <c r="E16" i="5"/>
  <c r="F16" i="5"/>
  <c r="G16" i="5"/>
  <c r="C17" i="5"/>
  <c r="D17" i="5"/>
  <c r="E17" i="5"/>
  <c r="F17" i="5"/>
  <c r="G17" i="5"/>
  <c r="C18" i="5"/>
  <c r="D18" i="5"/>
  <c r="E18" i="5"/>
  <c r="F18" i="5"/>
  <c r="G18" i="5"/>
  <c r="C19" i="5"/>
  <c r="D19" i="5"/>
  <c r="E19" i="5"/>
  <c r="F19" i="5"/>
  <c r="G19" i="5"/>
  <c r="C20" i="5"/>
  <c r="D20" i="5"/>
  <c r="E20" i="5"/>
  <c r="F20" i="5"/>
  <c r="G20" i="5"/>
  <c r="C21" i="5"/>
  <c r="D21" i="5"/>
  <c r="E21" i="5"/>
  <c r="F21" i="5"/>
  <c r="G21" i="5"/>
  <c r="C22" i="5"/>
  <c r="D22" i="5"/>
  <c r="E22" i="5"/>
  <c r="F22" i="5"/>
  <c r="G22" i="5"/>
  <c r="C23" i="5"/>
  <c r="D23" i="5"/>
  <c r="E23" i="5"/>
  <c r="F23" i="5"/>
  <c r="G23" i="5"/>
  <c r="C24" i="5"/>
  <c r="D24" i="5"/>
  <c r="E24" i="5"/>
  <c r="F24" i="5"/>
  <c r="G24" i="5"/>
  <c r="C26" i="5"/>
  <c r="D26" i="5"/>
  <c r="E26" i="5"/>
  <c r="F26" i="5"/>
  <c r="G26" i="5"/>
  <c r="C27" i="5"/>
  <c r="D27" i="5"/>
  <c r="E27" i="5"/>
  <c r="F27" i="5"/>
  <c r="G27" i="5"/>
  <c r="C28" i="5"/>
  <c r="D28" i="5"/>
  <c r="E28" i="5"/>
  <c r="F28" i="5"/>
  <c r="G28" i="5"/>
  <c r="C29" i="5"/>
  <c r="D29" i="5"/>
  <c r="E29" i="5"/>
  <c r="F29" i="5"/>
  <c r="G29" i="5"/>
  <c r="C30" i="5"/>
  <c r="D30" i="5"/>
  <c r="E30" i="5"/>
  <c r="F30" i="5"/>
  <c r="G30" i="5"/>
  <c r="C31" i="5"/>
  <c r="C32" i="5"/>
  <c r="C34" i="5" s="1"/>
  <c r="D32" i="5"/>
  <c r="E32" i="5"/>
  <c r="F32" i="5"/>
  <c r="G32" i="5"/>
  <c r="C33" i="5"/>
  <c r="D33" i="5"/>
  <c r="E33" i="5"/>
  <c r="F33" i="5"/>
  <c r="G33" i="5"/>
  <c r="A44" i="4" l="1"/>
  <c r="D44" i="4" s="1"/>
</calcChain>
</file>

<file path=xl/sharedStrings.xml><?xml version="1.0" encoding="utf-8"?>
<sst xmlns="http://schemas.openxmlformats.org/spreadsheetml/2006/main" count="526" uniqueCount="303">
  <si>
    <t>a</t>
  </si>
  <si>
    <t>長岡</t>
  </si>
  <si>
    <t>燕中等</t>
  </si>
  <si>
    <t>長岡大手</t>
  </si>
  <si>
    <t>塩沢商工</t>
  </si>
  <si>
    <t>長岡向陵</t>
  </si>
  <si>
    <t>加茂</t>
  </si>
  <si>
    <t>長岡農業</t>
  </si>
  <si>
    <t>加茂暁星</t>
  </si>
  <si>
    <t>長岡工業</t>
  </si>
  <si>
    <t>加茂農林</t>
  </si>
  <si>
    <t>長岡商業</t>
  </si>
  <si>
    <t>見附</t>
  </si>
  <si>
    <t>国際情報</t>
  </si>
  <si>
    <t>正徳館</t>
  </si>
  <si>
    <t>三条</t>
  </si>
  <si>
    <t>栃尾</t>
  </si>
  <si>
    <t>三条商業</t>
  </si>
  <si>
    <t>三条東</t>
  </si>
  <si>
    <t>十日町</t>
  </si>
  <si>
    <t>新潟県央工業</t>
  </si>
  <si>
    <t>県央工業</t>
  </si>
  <si>
    <t>十日町高等学校松之山分校</t>
  </si>
  <si>
    <t>十日町松之山</t>
  </si>
  <si>
    <t>十日町総合</t>
  </si>
  <si>
    <t>小出</t>
  </si>
  <si>
    <t>小千谷</t>
  </si>
  <si>
    <t>小千谷西</t>
  </si>
  <si>
    <t>川西</t>
  </si>
  <si>
    <t>中越</t>
  </si>
  <si>
    <t>六日町</t>
  </si>
  <si>
    <t>八海</t>
  </si>
  <si>
    <t>長岡工業高等専門学校</t>
  </si>
  <si>
    <t>長岡高専</t>
  </si>
  <si>
    <t>津南中等</t>
  </si>
  <si>
    <t>帝京長岡</t>
  </si>
  <si>
    <t>堀之内</t>
  </si>
  <si>
    <t>９４０－００４１</t>
  </si>
  <si>
    <t>長岡市学校町３丁目１４－１</t>
  </si>
  <si>
    <t>０２５８－３２－００７２</t>
  </si>
  <si>
    <t>０２５８－３３－０６５０</t>
  </si>
  <si>
    <t>新潟県立長岡高等学校</t>
  </si>
  <si>
    <t>９４０－０８５７</t>
  </si>
  <si>
    <t>長岡市沖田２丁目３５７</t>
  </si>
  <si>
    <t>０２５８－３２－００９６</t>
  </si>
  <si>
    <t>０２５８－３９－５５３４</t>
  </si>
  <si>
    <t>新潟県立長岡大手高等学校</t>
  </si>
  <si>
    <t>９４０－２１８４</t>
  </si>
  <si>
    <t>長岡市喜多町字川原１０３０－１</t>
  </si>
  <si>
    <t>０２５８－２９－１３００</t>
  </si>
  <si>
    <t>０２５８－２９－３８８１</t>
  </si>
  <si>
    <t>新潟県立長岡向陵高等学校</t>
  </si>
  <si>
    <t>９４０－１１９８</t>
  </si>
  <si>
    <t>長岡市曲新町３丁目１３－１</t>
  </si>
  <si>
    <t>０２５８－３７－２２６６</t>
  </si>
  <si>
    <t>０２５８－３９－５５３５</t>
  </si>
  <si>
    <t>新潟県立長岡農業高等学校</t>
  </si>
  <si>
    <t>９４０－００８４</t>
  </si>
  <si>
    <t>長岡市幸町２丁目７－７０</t>
  </si>
  <si>
    <t>０２５８－３５－１９７６</t>
  </si>
  <si>
    <t>０２５８－３９－２０５４</t>
  </si>
  <si>
    <t>新潟県立長岡工業高等学校</t>
  </si>
  <si>
    <t>９４０－０８１７</t>
  </si>
  <si>
    <t>長岡市西片貝町字大木１７２６</t>
  </si>
  <si>
    <t>０２５８－３５－１５０２</t>
  </si>
  <si>
    <t>０２５８－３９－１７３６</t>
  </si>
  <si>
    <t>新潟県立長岡商業高等学校</t>
  </si>
  <si>
    <t>９５４－００５１</t>
  </si>
  <si>
    <t>見附市本所１丁目２０－６</t>
  </si>
  <si>
    <t>０２５８－６２－００８０</t>
  </si>
  <si>
    <t>０２５８－６２－５０３３</t>
  </si>
  <si>
    <t>新潟県立見附高等学校</t>
  </si>
  <si>
    <t>９４０－２４０１</t>
  </si>
  <si>
    <t>長岡市与板町東与板１７３</t>
  </si>
  <si>
    <t>０２５８－７２－３１２１</t>
  </si>
  <si>
    <t>０２５８－７２－３４６０</t>
  </si>
  <si>
    <t>新潟県立正徳館高等学校</t>
  </si>
  <si>
    <t>９４０－０２９３</t>
  </si>
  <si>
    <t>長岡市金沢１丁目２－１</t>
  </si>
  <si>
    <t>０２５８－５２－４１５５</t>
  </si>
  <si>
    <t>０２５８－５２－１６０３</t>
  </si>
  <si>
    <t>新潟県立栃尾高等学校</t>
  </si>
  <si>
    <t>９５５－０８０３</t>
  </si>
  <si>
    <t>三条市月岡１丁目２－１</t>
  </si>
  <si>
    <t>０２５６－３５－５５００</t>
  </si>
  <si>
    <t>０２５６－３５－５７３５</t>
  </si>
  <si>
    <t>新潟県立三条高等学校</t>
  </si>
  <si>
    <t>９５５－００５３</t>
  </si>
  <si>
    <t>三条市北入蔵２丁目９－３６</t>
  </si>
  <si>
    <t>０２５６－３８－６４６１</t>
  </si>
  <si>
    <t>０２５６－３８－０５１９</t>
  </si>
  <si>
    <t>新潟県立三条東高等学校</t>
  </si>
  <si>
    <t>９５５－０８２３</t>
  </si>
  <si>
    <t>三条市東本成寺１３－１</t>
  </si>
  <si>
    <t>０２５６－３２－５２５１</t>
  </si>
  <si>
    <t>０２５６－３３－７１７９</t>
  </si>
  <si>
    <t>新潟県立県央工業高等学校</t>
  </si>
  <si>
    <t>９５５－００４４</t>
  </si>
  <si>
    <t>三条市田島２丁目２４－８</t>
  </si>
  <si>
    <t>０２５６－３３－２６３１</t>
  </si>
  <si>
    <t>０２５６－３３－７１８０</t>
  </si>
  <si>
    <t>新潟県立三条商業高等学校</t>
  </si>
  <si>
    <t>９５９－１２０１</t>
  </si>
  <si>
    <t>燕市灰方８１５</t>
  </si>
  <si>
    <t>０２５６－６３－９３０１</t>
  </si>
  <si>
    <t>０２５６－６６－１２９３</t>
  </si>
  <si>
    <t>新潟県立燕中等高等学校</t>
  </si>
  <si>
    <t>９５９－１３１３</t>
  </si>
  <si>
    <t>加茂市幸町１丁目１７－１３</t>
  </si>
  <si>
    <t>０２５６－５２－２０３０</t>
  </si>
  <si>
    <t>０２５６－５３－３７１３</t>
  </si>
  <si>
    <t>新潟県立加茂高等学校</t>
  </si>
  <si>
    <t>９５９－１３２５</t>
  </si>
  <si>
    <t>加茂市神明町２丁目１５－５</t>
  </si>
  <si>
    <t>０２５６－５２－３１１５</t>
  </si>
  <si>
    <t>０２５６－５３－２６７２</t>
  </si>
  <si>
    <t>新潟県立加茂農林高等学校</t>
  </si>
  <si>
    <t>９４７－０００５</t>
  </si>
  <si>
    <t>小千谷市旭町７－１</t>
  </si>
  <si>
    <t>０２５８－８３－２２６２</t>
  </si>
  <si>
    <t>０２５８－８２－０６４６</t>
  </si>
  <si>
    <t>新潟県立小千谷高等学校</t>
  </si>
  <si>
    <t>９４７－００２８</t>
  </si>
  <si>
    <t>小千谷市城内３丁目３－１１</t>
  </si>
  <si>
    <t>０２５８－８２－４３３５</t>
  </si>
  <si>
    <t>０２５８－８２－０７００</t>
  </si>
  <si>
    <t>新潟県立小千谷西高等学校</t>
  </si>
  <si>
    <t>９４６－００４３</t>
  </si>
  <si>
    <t>魚沼市青島８１０－４</t>
  </si>
  <si>
    <t>０２５－７９２－０２２０</t>
  </si>
  <si>
    <t>０２５－７９２－９２３５</t>
  </si>
  <si>
    <t>新潟県立小出高等学校</t>
  </si>
  <si>
    <t>９４９－７３０２</t>
  </si>
  <si>
    <t>南魚沼市浦佐５６６４－１</t>
  </si>
  <si>
    <t>０２５－７７７－５３５５</t>
  </si>
  <si>
    <t>０２５－７７７－５３５７</t>
  </si>
  <si>
    <t>新潟県立国際情報高等学校</t>
  </si>
  <si>
    <t>９４９－６６８１</t>
  </si>
  <si>
    <t>南魚沼市余川１３８０－２</t>
  </si>
  <si>
    <t>０２５－７７２－３２２４</t>
  </si>
  <si>
    <t>０２５－７７２－４２０１</t>
  </si>
  <si>
    <t>新潟県立六日町高等学校</t>
  </si>
  <si>
    <t>南魚沼市余川１２７６</t>
  </si>
  <si>
    <t>０２５－７７２－３２８１</t>
  </si>
  <si>
    <t>０２５－７７２－８８７８</t>
  </si>
  <si>
    <t>新潟県立八海高等学校</t>
  </si>
  <si>
    <t>９４９－６４３３</t>
  </si>
  <si>
    <t>南魚沼市泉盛寺７０１－１</t>
  </si>
  <si>
    <t>０２５－７８２－１１１１</t>
  </si>
  <si>
    <t>０２５－７８２－４８９０</t>
  </si>
  <si>
    <t>新潟県立塩沢商工高等学校</t>
  </si>
  <si>
    <t>９４８－００８３</t>
  </si>
  <si>
    <t>十日町市本町西１丁目２０３</t>
  </si>
  <si>
    <t>０２５－７５２－３５７５</t>
  </si>
  <si>
    <t>０２５－７５７－８９９７</t>
  </si>
  <si>
    <t>新潟県立十日町高等学校</t>
  </si>
  <si>
    <t>９４８－００５５</t>
  </si>
  <si>
    <t>十日町市高山４６１</t>
  </si>
  <si>
    <t>０２５－７５２－３１８６</t>
  </si>
  <si>
    <t>０２５－７５７－９３４２</t>
  </si>
  <si>
    <t>新潟県立十日町総合高等学校</t>
  </si>
  <si>
    <t>９４８－０１３１</t>
  </si>
  <si>
    <t>十日町市伊勢平治７１１－２</t>
  </si>
  <si>
    <t>０２５－７６８－３３８６</t>
  </si>
  <si>
    <t>０２５－７６８－４５６７</t>
  </si>
  <si>
    <t>新潟県立川西高等学校</t>
  </si>
  <si>
    <t>９４９－８２０１</t>
  </si>
  <si>
    <t>中魚沼郡津南町大字下船渡戊２９８－１</t>
  </si>
  <si>
    <t>０２５－７６５－２０６２</t>
  </si>
  <si>
    <t>０２５－７６５－３６９０</t>
  </si>
  <si>
    <t>新潟県立津南中等高等学校</t>
  </si>
  <si>
    <t>９４０－８５８５</t>
  </si>
  <si>
    <t>長岡市新保町１３７１－１</t>
  </si>
  <si>
    <t>０２５８－２４－０２０３</t>
  </si>
  <si>
    <t>０２５８－２４－０２０５</t>
  </si>
  <si>
    <t>中越高等学校</t>
  </si>
  <si>
    <t>９４０－００４４</t>
  </si>
  <si>
    <t>長岡市住吉３丁目９－１</t>
  </si>
  <si>
    <t>０２５８－３６－４８００</t>
  </si>
  <si>
    <t>０２５８－３６－４７１５</t>
  </si>
  <si>
    <t>帝京長岡高等学校</t>
  </si>
  <si>
    <t>９５９－１３２２</t>
  </si>
  <si>
    <t>加茂市学校町１６－１８</t>
  </si>
  <si>
    <t>０２５６－５２－２０００</t>
  </si>
  <si>
    <t>０２５６－５２－２００３</t>
  </si>
  <si>
    <t>加茂暁星高等学校</t>
  </si>
  <si>
    <t>９４０－８５３２</t>
  </si>
  <si>
    <t>長岡市西片貝町８８８</t>
  </si>
  <si>
    <t>０２５８－３２－６４３５</t>
  </si>
  <si>
    <t>０２５８－３４－９７００</t>
  </si>
  <si>
    <t>長岡高等工業専門学校</t>
  </si>
  <si>
    <t>９４２－１４０５</t>
  </si>
  <si>
    <t>十日町市松之山光間３９－１</t>
  </si>
  <si>
    <t>０２５－５９６－２０２５</t>
  </si>
  <si>
    <t>０２５－５９６－２２６４</t>
  </si>
  <si>
    <t>新潟県立十日町松之山高等学校</t>
  </si>
  <si>
    <t>９４９－７４１３</t>
  </si>
  <si>
    <t>魚沼市堀之内３７２０</t>
  </si>
  <si>
    <t>０２５－７９４－３３１７</t>
  </si>
  <si>
    <t>０２５－７９４－５６０７</t>
  </si>
  <si>
    <t>新潟県立堀之内高等学校</t>
  </si>
  <si>
    <t>　中越地区バドミントン部顧問　様</t>
  </si>
  <si>
    <t>・氏名入力の作業簡素化や入力ミスを減らすために、参加申込書を添付ファイルで
　送って下さいますようお願いいたします。</t>
  </si>
  <si>
    <t>・大会結果出力ソフト等を、新潟県バドミントン協会が使用しているソフトに変更するため、
　「参加申込書」の入力形式を変更しました。
　選手名の姓と名は別々に、ふりがなも姓と名を別々に入力してください。</t>
  </si>
  <si>
    <t>・「参加申込書」シートの必要欄にデータを入力してください。</t>
  </si>
  <si>
    <t>・参加実人数には、ダブルス、シングルス、学校対抗を兼ねている選手は１と数えてください。
　また、学校対抗で選手を兼ねていないマネージャーは１と数えてください。</t>
  </si>
  <si>
    <t>・フォント等は調節してありますので変更は不要です。</t>
  </si>
  <si>
    <r>
      <rPr>
        <sz val="11"/>
        <rFont val="DejaVu Sans"/>
        <family val="2"/>
      </rPr>
      <t>・電子メールの件名は「秋地区申込」とし、添付する際の</t>
    </r>
    <r>
      <rPr>
        <sz val="11"/>
        <color indexed="10"/>
        <rFont val="DejaVu Sans"/>
        <family val="2"/>
      </rPr>
      <t>エクセルファイル名は学校名男女別</t>
    </r>
    <r>
      <rPr>
        <sz val="11"/>
        <rFont val="DejaVu Sans"/>
        <family val="2"/>
      </rPr>
      <t>で以下のようにお願いします。
　件名は「秋地区申込」としてください。</t>
    </r>
  </si>
  <si>
    <t>・電子メールの送付先は以下の通りです。</t>
  </si>
  <si>
    <t>　送付先電子メールアドレス</t>
  </si>
  <si>
    <r>
      <rPr>
        <sz val="11"/>
        <rFont val="DejaVu Sans"/>
        <family val="2"/>
      </rPr>
      <t>・また、参加申込書を印刷した用紙</t>
    </r>
    <r>
      <rPr>
        <sz val="11"/>
        <rFont val="ＭＳ Ｐゴシック"/>
        <family val="3"/>
        <charset val="128"/>
      </rPr>
      <t>(</t>
    </r>
    <r>
      <rPr>
        <sz val="11"/>
        <rFont val="DejaVu Sans"/>
        <family val="2"/>
      </rPr>
      <t>参加申込用紙</t>
    </r>
    <r>
      <rPr>
        <sz val="11"/>
        <rFont val="ＭＳ Ｐゴシック"/>
        <family val="3"/>
        <charset val="128"/>
      </rPr>
      <t>(</t>
    </r>
    <r>
      <rPr>
        <sz val="11"/>
        <color indexed="10"/>
        <rFont val="DejaVu Sans"/>
        <family val="2"/>
      </rPr>
      <t>要校長印</t>
    </r>
    <r>
      <rPr>
        <sz val="11"/>
        <rFont val="ＭＳ Ｐゴシック"/>
        <family val="3"/>
        <charset val="128"/>
      </rPr>
      <t>))</t>
    </r>
    <r>
      <rPr>
        <sz val="11"/>
        <rFont val="DejaVu Sans"/>
        <family val="2"/>
      </rPr>
      <t>を期限までに
　以下の申込先まで送付してください。</t>
    </r>
  </si>
  <si>
    <t>・ダウンロードができない、または操作方法がわからないなど何か不具合が
　ありましたら上記までご連絡ください。</t>
  </si>
  <si>
    <t>秋季中越地区バドミントン大会参加申込書</t>
  </si>
  <si>
    <t>性別</t>
  </si>
  <si>
    <t>①</t>
  </si>
  <si>
    <t>学校名</t>
  </si>
  <si>
    <t>所在地</t>
  </si>
  <si>
    <t>〒</t>
  </si>
  <si>
    <t>住所</t>
  </si>
  <si>
    <t>電話番号</t>
  </si>
  <si>
    <t>姓</t>
  </si>
  <si>
    <t>名</t>
  </si>
  <si>
    <t>記載責任者</t>
  </si>
  <si>
    <t>印</t>
  </si>
  <si>
    <t>↓引率される日付欄に○を記入してください。</t>
  </si>
  <si>
    <t>引率顧問名</t>
  </si>
  <si>
    <t>５日</t>
  </si>
  <si>
    <t>全員記入し
てください。　　　　</t>
  </si>
  <si>
    <t>《個人対抗ダブルス》</t>
  </si>
  <si>
    <t>参加の有無</t>
  </si>
  <si>
    <t>　　※校内ランク順に、学年もすべて記入してください。</t>
  </si>
  <si>
    <t>ランク</t>
  </si>
  <si>
    <t>選手名（全角漢字）</t>
  </si>
  <si>
    <t>ふりがな（全角ひらがな）</t>
  </si>
  <si>
    <t>学年</t>
  </si>
  <si>
    <t>せい</t>
  </si>
  <si>
    <t>めい</t>
  </si>
  <si>
    <r>
      <rPr>
        <sz val="11"/>
        <color indexed="9"/>
        <rFont val="DejaVu Sans"/>
        <family val="2"/>
      </rPr>
      <t>選手名</t>
    </r>
    <r>
      <rPr>
        <sz val="11"/>
        <color indexed="9"/>
        <rFont val="ＭＳ Ｐゴシック"/>
        <family val="3"/>
        <charset val="128"/>
      </rPr>
      <t>(</t>
    </r>
    <r>
      <rPr>
        <sz val="11"/>
        <color indexed="9"/>
        <rFont val="DejaVu Sans"/>
        <family val="2"/>
      </rPr>
      <t>名</t>
    </r>
    <r>
      <rPr>
        <sz val="11"/>
        <color indexed="9"/>
        <rFont val="ＭＳ Ｐゴシック"/>
        <family val="3"/>
        <charset val="128"/>
      </rPr>
      <t>)</t>
    </r>
  </si>
  <si>
    <r>
      <rPr>
        <sz val="11"/>
        <color indexed="9"/>
        <rFont val="DejaVu Sans"/>
        <family val="2"/>
      </rPr>
      <t>ふりがな</t>
    </r>
    <r>
      <rPr>
        <sz val="11"/>
        <color indexed="9"/>
        <rFont val="ＭＳ Ｐゴシック"/>
        <family val="3"/>
        <charset val="128"/>
      </rPr>
      <t>(</t>
    </r>
    <r>
      <rPr>
        <sz val="11"/>
        <color indexed="9"/>
        <rFont val="DejaVu Sans"/>
        <family val="2"/>
      </rPr>
      <t>せい</t>
    </r>
    <r>
      <rPr>
        <sz val="11"/>
        <color indexed="9"/>
        <rFont val="ＭＳ Ｐゴシック"/>
        <family val="3"/>
        <charset val="128"/>
      </rPr>
      <t>)</t>
    </r>
  </si>
  <si>
    <r>
      <rPr>
        <sz val="11"/>
        <color indexed="9"/>
        <rFont val="DejaVu Sans"/>
        <family val="2"/>
      </rPr>
      <t>選手名</t>
    </r>
    <r>
      <rPr>
        <sz val="11"/>
        <color indexed="9"/>
        <rFont val="ＭＳ Ｐゴシック"/>
        <family val="3"/>
        <charset val="128"/>
      </rPr>
      <t>(</t>
    </r>
    <r>
      <rPr>
        <sz val="11"/>
        <color indexed="9"/>
        <rFont val="DejaVu Sans"/>
        <family val="2"/>
      </rPr>
      <t>名</t>
    </r>
    <r>
      <rPr>
        <sz val="11"/>
        <color indexed="9"/>
        <rFont val="ＭＳ Ｐゴシック"/>
        <family val="3"/>
        <charset val="128"/>
      </rPr>
      <t>),</t>
    </r>
    <r>
      <rPr>
        <sz val="11"/>
        <color indexed="9"/>
        <rFont val="DejaVu Sans"/>
        <family val="2"/>
      </rPr>
      <t>ふりがな</t>
    </r>
    <r>
      <rPr>
        <sz val="11"/>
        <color indexed="9"/>
        <rFont val="ＭＳ Ｐゴシック"/>
        <family val="3"/>
        <charset val="128"/>
      </rPr>
      <t>(</t>
    </r>
    <r>
      <rPr>
        <sz val="11"/>
        <color indexed="9"/>
        <rFont val="DejaVu Sans"/>
        <family val="2"/>
      </rPr>
      <t>せい</t>
    </r>
    <r>
      <rPr>
        <sz val="11"/>
        <color indexed="9"/>
        <rFont val="ＭＳ Ｐゴシック"/>
        <family val="3"/>
        <charset val="128"/>
      </rPr>
      <t>)</t>
    </r>
  </si>
  <si>
    <r>
      <rPr>
        <sz val="11"/>
        <color indexed="9"/>
        <rFont val="DejaVu Sans"/>
        <family val="2"/>
      </rPr>
      <t>ふりがな</t>
    </r>
    <r>
      <rPr>
        <sz val="11"/>
        <color indexed="9"/>
        <rFont val="ＭＳ Ｐゴシック"/>
        <family val="3"/>
        <charset val="128"/>
      </rPr>
      <t>(</t>
    </r>
    <r>
      <rPr>
        <sz val="11"/>
        <color indexed="9"/>
        <rFont val="DejaVu Sans"/>
        <family val="2"/>
      </rPr>
      <t>めい</t>
    </r>
    <r>
      <rPr>
        <sz val="11"/>
        <color indexed="9"/>
        <rFont val="ＭＳ Ｐゴシック"/>
        <family val="3"/>
        <charset val="128"/>
      </rPr>
      <t>)</t>
    </r>
  </si>
  <si>
    <r>
      <rPr>
        <sz val="11"/>
        <color indexed="9"/>
        <rFont val="DejaVu Sans"/>
        <family val="2"/>
      </rPr>
      <t>選手名</t>
    </r>
    <r>
      <rPr>
        <sz val="11"/>
        <color indexed="9"/>
        <rFont val="ＭＳ Ｐゴシック"/>
        <family val="3"/>
        <charset val="128"/>
      </rPr>
      <t>(</t>
    </r>
    <r>
      <rPr>
        <sz val="11"/>
        <color indexed="9"/>
        <rFont val="DejaVu Sans"/>
        <family val="2"/>
      </rPr>
      <t>名</t>
    </r>
    <r>
      <rPr>
        <sz val="11"/>
        <color indexed="9"/>
        <rFont val="ＭＳ Ｐゴシック"/>
        <family val="3"/>
        <charset val="128"/>
      </rPr>
      <t>),</t>
    </r>
    <r>
      <rPr>
        <sz val="11"/>
        <color indexed="9"/>
        <rFont val="DejaVu Sans"/>
        <family val="2"/>
      </rPr>
      <t>ふりがな</t>
    </r>
    <r>
      <rPr>
        <sz val="11"/>
        <color indexed="9"/>
        <rFont val="ＭＳ Ｐゴシック"/>
        <family val="3"/>
        <charset val="128"/>
      </rPr>
      <t>(</t>
    </r>
    <r>
      <rPr>
        <sz val="11"/>
        <color indexed="9"/>
        <rFont val="DejaVu Sans"/>
        <family val="2"/>
      </rPr>
      <t>めい</t>
    </r>
    <r>
      <rPr>
        <sz val="11"/>
        <color indexed="9"/>
        <rFont val="ＭＳ Ｐゴシック"/>
        <family val="3"/>
        <charset val="128"/>
      </rPr>
      <t>)</t>
    </r>
  </si>
  <si>
    <r>
      <rPr>
        <sz val="11"/>
        <color indexed="9"/>
        <rFont val="DejaVu Sans"/>
        <family val="2"/>
      </rPr>
      <t>ふりがな</t>
    </r>
    <r>
      <rPr>
        <sz val="11"/>
        <color indexed="9"/>
        <rFont val="ＭＳ Ｐゴシック"/>
        <family val="3"/>
        <charset val="128"/>
      </rPr>
      <t>(</t>
    </r>
    <r>
      <rPr>
        <sz val="11"/>
        <color indexed="9"/>
        <rFont val="DejaVu Sans"/>
        <family val="2"/>
      </rPr>
      <t>せい</t>
    </r>
    <r>
      <rPr>
        <sz val="11"/>
        <color indexed="9"/>
        <rFont val="ＭＳ Ｐゴシック"/>
        <family val="3"/>
        <charset val="128"/>
      </rPr>
      <t>,</t>
    </r>
    <r>
      <rPr>
        <sz val="11"/>
        <color indexed="9"/>
        <rFont val="DejaVu Sans"/>
        <family val="2"/>
      </rPr>
      <t>めい</t>
    </r>
    <r>
      <rPr>
        <sz val="11"/>
        <color indexed="9"/>
        <rFont val="ＭＳ Ｐゴシック"/>
        <family val="3"/>
        <charset val="128"/>
      </rPr>
      <t>)</t>
    </r>
  </si>
  <si>
    <r>
      <rPr>
        <sz val="11"/>
        <color indexed="9"/>
        <rFont val="DejaVu Sans"/>
        <family val="2"/>
      </rPr>
      <t>選手名</t>
    </r>
    <r>
      <rPr>
        <sz val="11"/>
        <color indexed="9"/>
        <rFont val="ＭＳ Ｐゴシック"/>
        <family val="3"/>
        <charset val="128"/>
      </rPr>
      <t>(</t>
    </r>
    <r>
      <rPr>
        <sz val="11"/>
        <color indexed="9"/>
        <rFont val="DejaVu Sans"/>
        <family val="2"/>
      </rPr>
      <t>名</t>
    </r>
    <r>
      <rPr>
        <sz val="11"/>
        <color indexed="9"/>
        <rFont val="ＭＳ Ｐゴシック"/>
        <family val="3"/>
        <charset val="128"/>
      </rPr>
      <t>),</t>
    </r>
    <r>
      <rPr>
        <sz val="11"/>
        <color indexed="9"/>
        <rFont val="DejaVu Sans"/>
        <family val="2"/>
      </rPr>
      <t>ふりがな</t>
    </r>
    <r>
      <rPr>
        <sz val="11"/>
        <color indexed="9"/>
        <rFont val="ＭＳ Ｐゴシック"/>
        <family val="3"/>
        <charset val="128"/>
      </rPr>
      <t>(</t>
    </r>
    <r>
      <rPr>
        <sz val="11"/>
        <color indexed="9"/>
        <rFont val="DejaVu Sans"/>
        <family val="2"/>
      </rPr>
      <t>せい</t>
    </r>
    <r>
      <rPr>
        <sz val="11"/>
        <color indexed="9"/>
        <rFont val="ＭＳ Ｐゴシック"/>
        <family val="3"/>
        <charset val="128"/>
      </rPr>
      <t>,</t>
    </r>
    <r>
      <rPr>
        <sz val="11"/>
        <color indexed="9"/>
        <rFont val="DejaVu Sans"/>
        <family val="2"/>
      </rPr>
      <t>めい</t>
    </r>
    <r>
      <rPr>
        <sz val="11"/>
        <color indexed="9"/>
        <rFont val="ＭＳ Ｐゴシック"/>
        <family val="3"/>
        <charset val="128"/>
      </rPr>
      <t>)</t>
    </r>
  </si>
  <si>
    <r>
      <rPr>
        <sz val="11"/>
        <color indexed="9"/>
        <rFont val="DejaVu Sans"/>
        <family val="2"/>
      </rPr>
      <t>選手名</t>
    </r>
    <r>
      <rPr>
        <sz val="11"/>
        <color indexed="9"/>
        <rFont val="ＭＳ Ｐゴシック"/>
        <family val="3"/>
        <charset val="128"/>
      </rPr>
      <t>(</t>
    </r>
    <r>
      <rPr>
        <sz val="11"/>
        <color indexed="9"/>
        <rFont val="DejaVu Sans"/>
        <family val="2"/>
      </rPr>
      <t>名</t>
    </r>
    <r>
      <rPr>
        <sz val="11"/>
        <color indexed="9"/>
        <rFont val="ＭＳ Ｐゴシック"/>
        <family val="3"/>
        <charset val="128"/>
      </rPr>
      <t>),</t>
    </r>
    <r>
      <rPr>
        <sz val="11"/>
        <color indexed="9"/>
        <rFont val="DejaVu Sans"/>
        <family val="2"/>
      </rPr>
      <t>学年</t>
    </r>
  </si>
  <si>
    <r>
      <rPr>
        <sz val="11"/>
        <color indexed="9"/>
        <rFont val="DejaVu Sans"/>
        <family val="2"/>
      </rPr>
      <t>ふりがな</t>
    </r>
    <r>
      <rPr>
        <sz val="11"/>
        <color indexed="9"/>
        <rFont val="ＭＳ Ｐゴシック"/>
        <family val="3"/>
        <charset val="128"/>
      </rPr>
      <t>(</t>
    </r>
    <r>
      <rPr>
        <sz val="11"/>
        <color indexed="9"/>
        <rFont val="DejaVu Sans"/>
        <family val="2"/>
      </rPr>
      <t>せい</t>
    </r>
    <r>
      <rPr>
        <sz val="11"/>
        <color indexed="9"/>
        <rFont val="ＭＳ Ｐゴシック"/>
        <family val="3"/>
        <charset val="128"/>
      </rPr>
      <t>),</t>
    </r>
    <r>
      <rPr>
        <sz val="11"/>
        <color indexed="9"/>
        <rFont val="DejaVu Sans"/>
        <family val="2"/>
      </rPr>
      <t>学年</t>
    </r>
  </si>
  <si>
    <r>
      <rPr>
        <sz val="11"/>
        <color indexed="9"/>
        <rFont val="DejaVu Sans"/>
        <family val="2"/>
      </rPr>
      <t>選手名</t>
    </r>
    <r>
      <rPr>
        <sz val="11"/>
        <color indexed="9"/>
        <rFont val="ＭＳ Ｐゴシック"/>
        <family val="3"/>
        <charset val="128"/>
      </rPr>
      <t>(</t>
    </r>
    <r>
      <rPr>
        <sz val="11"/>
        <color indexed="9"/>
        <rFont val="DejaVu Sans"/>
        <family val="2"/>
      </rPr>
      <t>名</t>
    </r>
    <r>
      <rPr>
        <sz val="11"/>
        <color indexed="9"/>
        <rFont val="ＭＳ Ｐゴシック"/>
        <family val="3"/>
        <charset val="128"/>
      </rPr>
      <t>),</t>
    </r>
    <r>
      <rPr>
        <sz val="11"/>
        <color indexed="9"/>
        <rFont val="DejaVu Sans"/>
        <family val="2"/>
      </rPr>
      <t>ふりがな</t>
    </r>
    <r>
      <rPr>
        <sz val="11"/>
        <color indexed="9"/>
        <rFont val="ＭＳ Ｐゴシック"/>
        <family val="3"/>
        <charset val="128"/>
      </rPr>
      <t>(</t>
    </r>
    <r>
      <rPr>
        <sz val="11"/>
        <color indexed="9"/>
        <rFont val="DejaVu Sans"/>
        <family val="2"/>
      </rPr>
      <t>せい</t>
    </r>
    <r>
      <rPr>
        <sz val="11"/>
        <color indexed="9"/>
        <rFont val="ＭＳ Ｐゴシック"/>
        <family val="3"/>
        <charset val="128"/>
      </rPr>
      <t>),</t>
    </r>
    <r>
      <rPr>
        <sz val="11"/>
        <color indexed="9"/>
        <rFont val="DejaVu Sans"/>
        <family val="2"/>
      </rPr>
      <t>学年</t>
    </r>
  </si>
  <si>
    <t>《個人対抗シングルス》</t>
  </si>
  <si>
    <r>
      <rPr>
        <sz val="11"/>
        <color indexed="9"/>
        <rFont val="DejaVu Sans"/>
        <family val="2"/>
      </rPr>
      <t>ふりがな</t>
    </r>
    <r>
      <rPr>
        <sz val="11"/>
        <color indexed="9"/>
        <rFont val="ＭＳ Ｐゴシック"/>
        <family val="3"/>
        <charset val="128"/>
      </rPr>
      <t>(</t>
    </r>
    <r>
      <rPr>
        <sz val="11"/>
        <color indexed="9"/>
        <rFont val="DejaVu Sans"/>
        <family val="2"/>
      </rPr>
      <t>めい</t>
    </r>
    <r>
      <rPr>
        <sz val="11"/>
        <color indexed="9"/>
        <rFont val="ＭＳ Ｐゴシック"/>
        <family val="3"/>
        <charset val="128"/>
      </rPr>
      <t>),</t>
    </r>
    <r>
      <rPr>
        <sz val="11"/>
        <color indexed="9"/>
        <rFont val="DejaVu Sans"/>
        <family val="2"/>
      </rPr>
      <t>学年</t>
    </r>
  </si>
  <si>
    <r>
      <rPr>
        <sz val="11"/>
        <color indexed="9"/>
        <rFont val="DejaVu Sans"/>
        <family val="2"/>
      </rPr>
      <t>選手名</t>
    </r>
    <r>
      <rPr>
        <sz val="11"/>
        <color indexed="9"/>
        <rFont val="ＭＳ Ｐゴシック"/>
        <family val="3"/>
        <charset val="128"/>
      </rPr>
      <t>(</t>
    </r>
    <r>
      <rPr>
        <sz val="11"/>
        <color indexed="9"/>
        <rFont val="DejaVu Sans"/>
        <family val="2"/>
      </rPr>
      <t>名</t>
    </r>
    <r>
      <rPr>
        <sz val="11"/>
        <color indexed="9"/>
        <rFont val="ＭＳ Ｐゴシック"/>
        <family val="3"/>
        <charset val="128"/>
      </rPr>
      <t>),</t>
    </r>
    <r>
      <rPr>
        <sz val="11"/>
        <color indexed="9"/>
        <rFont val="DejaVu Sans"/>
        <family val="2"/>
      </rPr>
      <t>ふりがな</t>
    </r>
    <r>
      <rPr>
        <sz val="11"/>
        <color indexed="9"/>
        <rFont val="ＭＳ Ｐゴシック"/>
        <family val="3"/>
        <charset val="128"/>
      </rPr>
      <t>(</t>
    </r>
    <r>
      <rPr>
        <sz val="11"/>
        <color indexed="9"/>
        <rFont val="DejaVu Sans"/>
        <family val="2"/>
      </rPr>
      <t>めい</t>
    </r>
    <r>
      <rPr>
        <sz val="11"/>
        <color indexed="9"/>
        <rFont val="ＭＳ Ｐゴシック"/>
        <family val="3"/>
        <charset val="128"/>
      </rPr>
      <t>),</t>
    </r>
    <r>
      <rPr>
        <sz val="11"/>
        <color indexed="9"/>
        <rFont val="DejaVu Sans"/>
        <family val="2"/>
      </rPr>
      <t>学年</t>
    </r>
  </si>
  <si>
    <r>
      <rPr>
        <sz val="11"/>
        <color indexed="9"/>
        <rFont val="DejaVu Sans"/>
        <family val="2"/>
      </rPr>
      <t>ふりがな</t>
    </r>
    <r>
      <rPr>
        <sz val="11"/>
        <color indexed="9"/>
        <rFont val="ＭＳ Ｐゴシック"/>
        <family val="3"/>
        <charset val="128"/>
      </rPr>
      <t>(</t>
    </r>
    <r>
      <rPr>
        <sz val="11"/>
        <color indexed="9"/>
        <rFont val="DejaVu Sans"/>
        <family val="2"/>
      </rPr>
      <t>せい</t>
    </r>
    <r>
      <rPr>
        <sz val="11"/>
        <color indexed="9"/>
        <rFont val="ＭＳ Ｐゴシック"/>
        <family val="3"/>
        <charset val="128"/>
      </rPr>
      <t>,</t>
    </r>
    <r>
      <rPr>
        <sz val="11"/>
        <color indexed="9"/>
        <rFont val="DejaVu Sans"/>
        <family val="2"/>
      </rPr>
      <t>めい</t>
    </r>
    <r>
      <rPr>
        <sz val="11"/>
        <color indexed="9"/>
        <rFont val="ＭＳ Ｐゴシック"/>
        <family val="3"/>
        <charset val="128"/>
      </rPr>
      <t>),</t>
    </r>
    <r>
      <rPr>
        <sz val="11"/>
        <color indexed="9"/>
        <rFont val="DejaVu Sans"/>
        <family val="2"/>
      </rPr>
      <t>学年</t>
    </r>
  </si>
  <si>
    <r>
      <rPr>
        <sz val="11"/>
        <color indexed="9"/>
        <rFont val="DejaVu Sans"/>
        <family val="2"/>
      </rPr>
      <t>選手名</t>
    </r>
    <r>
      <rPr>
        <sz val="11"/>
        <color indexed="9"/>
        <rFont val="ＭＳ Ｐゴシック"/>
        <family val="3"/>
        <charset val="128"/>
      </rPr>
      <t>(</t>
    </r>
    <r>
      <rPr>
        <sz val="11"/>
        <color indexed="9"/>
        <rFont val="DejaVu Sans"/>
        <family val="2"/>
      </rPr>
      <t>名</t>
    </r>
    <r>
      <rPr>
        <sz val="11"/>
        <color indexed="9"/>
        <rFont val="ＭＳ Ｐゴシック"/>
        <family val="3"/>
        <charset val="128"/>
      </rPr>
      <t>),</t>
    </r>
    <r>
      <rPr>
        <sz val="11"/>
        <color indexed="9"/>
        <rFont val="DejaVu Sans"/>
        <family val="2"/>
      </rPr>
      <t>ふりがな</t>
    </r>
    <r>
      <rPr>
        <sz val="11"/>
        <color indexed="9"/>
        <rFont val="ＭＳ Ｐゴシック"/>
        <family val="3"/>
        <charset val="128"/>
      </rPr>
      <t>(</t>
    </r>
    <r>
      <rPr>
        <sz val="11"/>
        <color indexed="9"/>
        <rFont val="DejaVu Sans"/>
        <family val="2"/>
      </rPr>
      <t>せい</t>
    </r>
    <r>
      <rPr>
        <sz val="11"/>
        <color indexed="9"/>
        <rFont val="ＭＳ Ｐゴシック"/>
        <family val="3"/>
        <charset val="128"/>
      </rPr>
      <t>,</t>
    </r>
    <r>
      <rPr>
        <sz val="11"/>
        <color indexed="9"/>
        <rFont val="DejaVu Sans"/>
        <family val="2"/>
      </rPr>
      <t>めい</t>
    </r>
    <r>
      <rPr>
        <sz val="11"/>
        <color indexed="9"/>
        <rFont val="ＭＳ Ｐゴシック"/>
        <family val="3"/>
        <charset val="128"/>
      </rPr>
      <t>),</t>
    </r>
    <r>
      <rPr>
        <sz val="11"/>
        <color indexed="9"/>
        <rFont val="DejaVu Sans"/>
        <family val="2"/>
      </rPr>
      <t>学年</t>
    </r>
  </si>
  <si>
    <t>　上記の者の標記大会に参加することを認め、参加申込みをいたします。</t>
  </si>
  <si>
    <t>②</t>
  </si>
  <si>
    <t>参加実人数</t>
  </si>
  <si>
    <t>人</t>
  </si>
  <si>
    <r>
      <rPr>
        <sz val="11"/>
        <rFont val="DejaVu Sans"/>
        <family val="2"/>
      </rPr>
      <t>←</t>
    </r>
    <r>
      <rPr>
        <u val="double"/>
        <sz val="11"/>
        <rFont val="DejaVu Sans"/>
        <family val="2"/>
      </rPr>
      <t>必ず記入</t>
    </r>
  </si>
  <si>
    <t>　  ※</t>
  </si>
  <si>
    <t>ダブルス、シングルス、学校対抗兼ねて参加は１と数える。</t>
  </si>
  <si>
    <t>個人戦に出場しない学校対抗戦のマネージャーも１と数える。</t>
  </si>
  <si>
    <t>《学校対抗》</t>
  </si>
  <si>
    <t>　※マネージャーの学年等は「一般」か、「生徒」の場合は学年を記入してください。コーチは「一般」に限ります。</t>
  </si>
  <si>
    <t>エントリー名</t>
  </si>
  <si>
    <t>学年
等</t>
  </si>
  <si>
    <t>監　督</t>
  </si>
  <si>
    <t>コーチ</t>
  </si>
  <si>
    <t>マネージャー</t>
  </si>
  <si>
    <t>選手１</t>
  </si>
  <si>
    <t>選手２</t>
  </si>
  <si>
    <t>選手３</t>
  </si>
  <si>
    <t>選手４</t>
  </si>
  <si>
    <t>選手５</t>
  </si>
  <si>
    <t>選手６</t>
  </si>
  <si>
    <t>選手７</t>
  </si>
  <si>
    <t>選手８（マネ）</t>
  </si>
  <si>
    <t>《個人対抗１年生シングルス》</t>
  </si>
  <si>
    <t>　　※個人対抗ダブルス･シングルスに参加しない１年生に限ります。</t>
  </si>
  <si>
    <t>連番</t>
  </si>
  <si>
    <t>学校対抗</t>
  </si>
  <si>
    <t>監督</t>
  </si>
  <si>
    <t>マネ</t>
  </si>
  <si>
    <t>※主管校用シートです。加工しないでください。</t>
  </si>
  <si>
    <t>←</t>
  </si>
  <si>
    <t>主管校は大会開催日を全角大文字で入力してください</t>
  </si>
  <si>
    <t>主管校名を選んでください。</t>
  </si>
  <si>
    <t>申込先の顧問名を入力してください。</t>
  </si>
  <si>
    <t>参加数</t>
  </si>
  <si>
    <r>
      <rPr>
        <sz val="16"/>
        <rFont val="DejaVu Sans"/>
        <family val="2"/>
      </rPr>
      <t>申込先の　</t>
    </r>
    <r>
      <rPr>
        <sz val="16"/>
        <rFont val="HGS創英角ﾎﾟｯﾌﾟ体"/>
        <family val="3"/>
        <charset val="128"/>
      </rPr>
      <t>e-mail</t>
    </r>
    <r>
      <rPr>
        <sz val="16"/>
        <rFont val="DejaVu Sans"/>
        <family val="2"/>
      </rPr>
      <t>　アドレスを入力してください。</t>
    </r>
  </si>
  <si>
    <t>ダブルス</t>
  </si>
  <si>
    <t>月</t>
  </si>
  <si>
    <t>日</t>
  </si>
  <si>
    <t>曜</t>
  </si>
  <si>
    <t>申込期限を入力してください。</t>
  </si>
  <si>
    <t>シングルス</t>
  </si>
  <si>
    <t>１年</t>
  </si>
  <si>
    <t>単</t>
  </si>
  <si>
    <t>24日</t>
    <rPh sb="2" eb="3">
      <t>ニチ</t>
    </rPh>
    <phoneticPr fontId="25"/>
  </si>
  <si>
    <t>25日</t>
    <rPh sb="2" eb="3">
      <t>ニチ</t>
    </rPh>
    <phoneticPr fontId="25"/>
  </si>
  <si>
    <t>26日</t>
    <rPh sb="2" eb="3">
      <t>ニチ</t>
    </rPh>
    <phoneticPr fontId="25"/>
  </si>
  <si>
    <t>根津</t>
    <rPh sb="0" eb="1">
      <t>ネ</t>
    </rPh>
    <rPh sb="1" eb="2">
      <t>ツ</t>
    </rPh>
    <phoneticPr fontId="25"/>
  </si>
  <si>
    <t>欣央</t>
    <rPh sb="0" eb="1">
      <t>キン</t>
    </rPh>
    <rPh sb="1" eb="2">
      <t>オウ</t>
    </rPh>
    <phoneticPr fontId="25"/>
  </si>
  <si>
    <t>netsu.yoshio@nein.ed.jp</t>
    <phoneticPr fontId="25"/>
  </si>
  <si>
    <t>金</t>
    <rPh sb="0" eb="1">
      <t>キン</t>
    </rPh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</si>
</sst>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name val="ＭＳ Ｐゴシック"/>
      <family val="3"/>
      <charset val="128"/>
    </font>
    <font>
      <sz val="11"/>
      <name val="DejaVu Sans"/>
      <family val="2"/>
    </font>
    <font>
      <sz val="16"/>
      <name val="DejaVu Sans"/>
      <family val="2"/>
    </font>
    <font>
      <sz val="11"/>
      <color indexed="10"/>
      <name val="DejaVu Sans"/>
      <family val="2"/>
    </font>
    <font>
      <sz val="11"/>
      <color indexed="10"/>
      <name val="ＭＳ Ｐゴシック"/>
      <family val="3"/>
      <charset val="128"/>
    </font>
    <font>
      <sz val="16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sz val="20"/>
      <name val="DejaVu Sans"/>
      <family val="2"/>
    </font>
    <font>
      <sz val="16"/>
      <name val="ＭＳ Ｐゴシック"/>
      <family val="3"/>
      <charset val="128"/>
    </font>
    <font>
      <sz val="22"/>
      <name val="ＭＳ Ｐゴシック"/>
      <family val="3"/>
      <charset val="128"/>
    </font>
    <font>
      <sz val="16"/>
      <color indexed="10"/>
      <name val="ＤＨＰ特太ゴシック体"/>
      <family val="3"/>
      <charset val="128"/>
    </font>
    <font>
      <sz val="16"/>
      <color indexed="10"/>
      <name val="ＤＦ特太ゴシック体"/>
      <family val="3"/>
      <charset val="128"/>
    </font>
    <font>
      <b/>
      <sz val="12"/>
      <name val="DejaVu Sans"/>
      <family val="2"/>
    </font>
    <font>
      <sz val="11"/>
      <color indexed="9"/>
      <name val="ＭＳ Ｐゴシック"/>
      <family val="3"/>
      <charset val="128"/>
    </font>
    <font>
      <sz val="11"/>
      <color indexed="9"/>
      <name val="DejaVu Sans"/>
      <family val="2"/>
    </font>
    <font>
      <u val="double"/>
      <sz val="11"/>
      <name val="DejaVu Sans"/>
      <family val="2"/>
    </font>
    <font>
      <sz val="10"/>
      <name val="DejaVu Sans"/>
      <family val="2"/>
    </font>
    <font>
      <sz val="11"/>
      <name val="ＭＳ 明朝"/>
      <family val="1"/>
      <charset val="128"/>
    </font>
    <font>
      <sz val="16"/>
      <name val="HGS創英角ﾎﾟｯﾌﾟ体"/>
      <family val="3"/>
      <charset val="128"/>
    </font>
    <font>
      <sz val="16"/>
      <name val="ＭＳ ゴシック"/>
      <family val="3"/>
      <charset val="128"/>
    </font>
    <font>
      <sz val="11"/>
      <name val="DejaVu Sans"/>
      <family val="3"/>
      <charset val="128"/>
    </font>
    <font>
      <u/>
      <sz val="11"/>
      <color indexed="12"/>
      <name val="ＭＳ Ｐゴシック"/>
      <family val="3"/>
      <charset val="128"/>
    </font>
    <font>
      <sz val="16"/>
      <name val="ＤＨＰ特太ゴシック体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10"/>
        <bgColor indexed="60"/>
      </patternFill>
    </fill>
    <fill>
      <patternFill patternType="solid">
        <fgColor indexed="50"/>
        <bgColor indexed="51"/>
      </patternFill>
    </fill>
    <fill>
      <patternFill patternType="solid">
        <fgColor indexed="9"/>
        <bgColor indexed="26"/>
      </patternFill>
    </fill>
  </fills>
  <borders count="8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hair">
        <color indexed="8"/>
      </right>
      <top style="medium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 diagonalUp="1"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 style="thin">
        <color indexed="8"/>
      </diagonal>
    </border>
    <border diagonalUp="1">
      <left style="thin">
        <color indexed="8"/>
      </left>
      <right style="medium">
        <color indexed="8"/>
      </right>
      <top/>
      <bottom style="thin">
        <color indexed="8"/>
      </bottom>
      <diagonal style="thin">
        <color indexed="8"/>
      </diagonal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hair">
        <color indexed="8"/>
      </left>
      <right/>
      <top style="medium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24" fillId="0" borderId="0"/>
    <xf numFmtId="0" fontId="22" fillId="0" borderId="0" applyBorder="0" applyProtection="0">
      <alignment vertical="center"/>
    </xf>
  </cellStyleXfs>
  <cellXfs count="2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1" applyFont="1" applyAlignment="1">
      <alignment horizontal="center" vertical="center" shrinkToFit="1"/>
    </xf>
    <xf numFmtId="0" fontId="1" fillId="0" borderId="0" xfId="1" applyFont="1" applyAlignment="1">
      <alignment horizontal="left" vertical="center" shrinkToFit="1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Protection="1">
      <alignment vertic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1" fillId="0" borderId="0" xfId="0" applyFont="1" applyProtection="1">
      <alignment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Protection="1">
      <alignment vertical="center"/>
      <protection hidden="1"/>
    </xf>
    <xf numFmtId="0" fontId="12" fillId="0" borderId="0" xfId="0" applyFont="1" applyProtection="1">
      <alignment vertical="center"/>
      <protection hidden="1"/>
    </xf>
    <xf numFmtId="0" fontId="1" fillId="0" borderId="5" xfId="0" applyFont="1" applyBorder="1" applyAlignment="1" applyProtection="1">
      <alignment horizontal="center" vertical="center"/>
      <protection hidden="1"/>
    </xf>
    <xf numFmtId="0" fontId="1" fillId="0" borderId="6" xfId="0" applyFont="1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0" fillId="0" borderId="8" xfId="0" applyBorder="1" applyAlignment="1" applyProtection="1">
      <alignment vertical="center"/>
      <protection hidden="1"/>
    </xf>
    <xf numFmtId="0" fontId="1" fillId="0" borderId="9" xfId="0" applyFont="1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vertical="center"/>
      <protection hidden="1"/>
    </xf>
    <xf numFmtId="0" fontId="1" fillId="0" borderId="11" xfId="0" applyFont="1" applyBorder="1" applyAlignment="1" applyProtection="1">
      <alignment horizontal="center" vertical="center"/>
      <protection hidden="1"/>
    </xf>
    <xf numFmtId="0" fontId="9" fillId="2" borderId="5" xfId="0" applyFont="1" applyFill="1" applyBorder="1" applyAlignment="1" applyProtection="1">
      <alignment horizontal="center" vertical="center"/>
      <protection locked="0" hidden="1"/>
    </xf>
    <xf numFmtId="0" fontId="1" fillId="0" borderId="12" xfId="0" applyFont="1" applyBorder="1" applyAlignment="1" applyProtection="1">
      <alignment horizontal="center" vertical="center"/>
      <protection hidden="1"/>
    </xf>
    <xf numFmtId="0" fontId="1" fillId="0" borderId="0" xfId="0" applyFont="1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 applyProtection="1">
      <alignment horizontal="center" vertical="center"/>
      <protection hidden="1"/>
    </xf>
    <xf numFmtId="0" fontId="0" fillId="0" borderId="15" xfId="0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0" borderId="16" xfId="0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locked="0" hidden="1"/>
    </xf>
    <xf numFmtId="0" fontId="0" fillId="0" borderId="18" xfId="0" applyBorder="1" applyAlignment="1" applyProtection="1">
      <alignment horizontal="center" vertical="center"/>
      <protection hidden="1"/>
    </xf>
    <xf numFmtId="0" fontId="0" fillId="2" borderId="5" xfId="0" applyFill="1" applyBorder="1" applyAlignment="1" applyProtection="1">
      <alignment horizontal="center" vertical="center"/>
      <protection locked="0" hidden="1"/>
    </xf>
    <xf numFmtId="0" fontId="0" fillId="2" borderId="19" xfId="0" applyFill="1" applyBorder="1" applyAlignment="1" applyProtection="1">
      <alignment horizontal="center" vertical="center"/>
      <protection locked="0" hidden="1"/>
    </xf>
    <xf numFmtId="0" fontId="9" fillId="2" borderId="6" xfId="0" applyFont="1" applyFill="1" applyBorder="1" applyAlignment="1" applyProtection="1">
      <alignment horizontal="center" vertical="center"/>
      <protection locked="0" hidden="1"/>
    </xf>
    <xf numFmtId="0" fontId="0" fillId="0" borderId="20" xfId="0" applyFont="1" applyBorder="1" applyAlignment="1" applyProtection="1">
      <alignment horizontal="center" vertical="center"/>
      <protection hidden="1"/>
    </xf>
    <xf numFmtId="0" fontId="0" fillId="2" borderId="21" xfId="0" applyFill="1" applyBorder="1" applyAlignment="1" applyProtection="1">
      <alignment horizontal="center" vertical="center"/>
      <protection locked="0" hidden="1"/>
    </xf>
    <xf numFmtId="0" fontId="0" fillId="0" borderId="21" xfId="0" applyBorder="1" applyAlignment="1" applyProtection="1">
      <alignment horizontal="center" vertical="center"/>
      <protection hidden="1"/>
    </xf>
    <xf numFmtId="0" fontId="0" fillId="2" borderId="6" xfId="0" applyFill="1" applyBorder="1" applyAlignment="1" applyProtection="1">
      <alignment horizontal="center" vertical="center"/>
      <protection locked="0" hidden="1"/>
    </xf>
    <xf numFmtId="0" fontId="0" fillId="2" borderId="22" xfId="0" applyFill="1" applyBorder="1" applyAlignment="1" applyProtection="1">
      <alignment horizontal="center" vertical="center"/>
      <protection locked="0" hidden="1"/>
    </xf>
    <xf numFmtId="0" fontId="13" fillId="0" borderId="0" xfId="0" applyFont="1" applyBorder="1" applyProtection="1">
      <alignment vertical="center"/>
      <protection hidden="1"/>
    </xf>
    <xf numFmtId="0" fontId="1" fillId="0" borderId="23" xfId="0" applyFont="1" applyBorder="1" applyAlignment="1" applyProtection="1">
      <alignment horizontal="center" vertical="center"/>
      <protection hidden="1"/>
    </xf>
    <xf numFmtId="0" fontId="1" fillId="0" borderId="0" xfId="0" applyFo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9" fillId="2" borderId="24" xfId="0" applyFont="1" applyFill="1" applyBorder="1" applyAlignment="1" applyProtection="1">
      <alignment horizontal="center" vertical="center"/>
      <protection locked="0" hidden="1"/>
    </xf>
    <xf numFmtId="0" fontId="14" fillId="0" borderId="0" xfId="0" applyFont="1" applyProtection="1">
      <alignment vertical="center"/>
      <protection hidden="1"/>
    </xf>
    <xf numFmtId="0" fontId="15" fillId="0" borderId="0" xfId="0" applyFont="1" applyProtection="1">
      <alignment vertical="center"/>
      <protection hidden="1"/>
    </xf>
    <xf numFmtId="0" fontId="0" fillId="0" borderId="25" xfId="0" applyFont="1" applyBorder="1" applyAlignment="1" applyProtection="1">
      <alignment horizontal="center" vertical="center" wrapText="1"/>
      <protection hidden="1"/>
    </xf>
    <xf numFmtId="0" fontId="9" fillId="2" borderId="19" xfId="0" applyFont="1" applyFill="1" applyBorder="1" applyAlignment="1" applyProtection="1">
      <alignment horizontal="center" vertical="center"/>
      <protection locked="0" hidden="1"/>
    </xf>
    <xf numFmtId="0" fontId="0" fillId="0" borderId="26" xfId="0" applyFont="1" applyBorder="1" applyAlignment="1" applyProtection="1">
      <alignment horizontal="center" vertical="center" wrapText="1"/>
      <protection hidden="1"/>
    </xf>
    <xf numFmtId="0" fontId="9" fillId="0" borderId="21" xfId="0" applyFont="1" applyBorder="1" applyAlignment="1" applyProtection="1">
      <alignment horizontal="center" vertical="center"/>
      <protection hidden="1"/>
    </xf>
    <xf numFmtId="0" fontId="9" fillId="2" borderId="27" xfId="0" applyFont="1" applyFill="1" applyBorder="1" applyAlignment="1" applyProtection="1">
      <alignment horizontal="center" vertical="center"/>
      <protection locked="0" hidden="1"/>
    </xf>
    <xf numFmtId="0" fontId="14" fillId="0" borderId="0" xfId="0" applyFont="1" applyAlignment="1" applyProtection="1">
      <alignment horizontal="center" vertical="center"/>
      <protection hidden="1"/>
    </xf>
    <xf numFmtId="0" fontId="0" fillId="0" borderId="28" xfId="0" applyFont="1" applyBorder="1" applyAlignment="1" applyProtection="1">
      <alignment horizontal="center" vertical="center" wrapText="1"/>
      <protection hidden="1"/>
    </xf>
    <xf numFmtId="0" fontId="9" fillId="0" borderId="29" xfId="0" applyFont="1" applyBorder="1" applyAlignment="1" applyProtection="1">
      <alignment horizontal="center" vertical="center"/>
      <protection hidden="1"/>
    </xf>
    <xf numFmtId="0" fontId="9" fillId="0" borderId="30" xfId="0" applyFont="1" applyBorder="1" applyAlignment="1" applyProtection="1">
      <alignment horizontal="center" vertical="center"/>
      <protection hidden="1"/>
    </xf>
    <xf numFmtId="0" fontId="9" fillId="2" borderId="22" xfId="0" applyFont="1" applyFill="1" applyBorder="1" applyAlignment="1" applyProtection="1">
      <alignment horizontal="center" vertical="center"/>
      <protection locked="0" hidden="1"/>
    </xf>
    <xf numFmtId="0" fontId="9" fillId="0" borderId="31" xfId="0" applyFont="1" applyBorder="1" applyAlignment="1" applyProtection="1">
      <alignment vertical="center"/>
      <protection hidden="1"/>
    </xf>
    <xf numFmtId="0" fontId="9" fillId="0" borderId="31" xfId="0" applyFont="1" applyBorder="1" applyAlignment="1" applyProtection="1">
      <alignment horizontal="center" vertical="center"/>
      <protection hidden="1"/>
    </xf>
    <xf numFmtId="0" fontId="2" fillId="0" borderId="18" xfId="0" applyFont="1" applyBorder="1" applyAlignment="1" applyProtection="1">
      <alignment horizontal="center" vertical="center"/>
      <protection hidden="1"/>
    </xf>
    <xf numFmtId="0" fontId="9" fillId="0" borderId="32" xfId="0" applyFont="1" applyBorder="1" applyAlignment="1" applyProtection="1">
      <alignment horizontal="center" vertical="center"/>
      <protection hidden="1"/>
    </xf>
    <xf numFmtId="0" fontId="1" fillId="0" borderId="33" xfId="0" applyFont="1" applyBorder="1" applyAlignment="1" applyProtection="1">
      <alignment horizontal="center" vertical="center"/>
      <protection hidden="1"/>
    </xf>
    <xf numFmtId="0" fontId="1" fillId="0" borderId="34" xfId="0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1" fillId="0" borderId="35" xfId="0" applyFont="1" applyBorder="1" applyAlignment="1" applyProtection="1">
      <alignment horizontal="center" vertical="center"/>
      <protection hidden="1"/>
    </xf>
    <xf numFmtId="0" fontId="0" fillId="0" borderId="36" xfId="0" applyBorder="1" applyAlignment="1" applyProtection="1">
      <alignment vertical="center"/>
      <protection hidden="1"/>
    </xf>
    <xf numFmtId="0" fontId="0" fillId="0" borderId="36" xfId="0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9" fillId="0" borderId="0" xfId="0" applyFont="1" applyBorder="1" applyAlignment="1" applyProtection="1">
      <alignment horizontal="center" vertical="center"/>
      <protection hidden="1"/>
    </xf>
    <xf numFmtId="0" fontId="0" fillId="0" borderId="0" xfId="0" applyFont="1" applyBorder="1" applyAlignment="1" applyProtection="1">
      <alignment horizontal="center" vertical="center"/>
      <protection hidden="1"/>
    </xf>
    <xf numFmtId="0" fontId="1" fillId="0" borderId="23" xfId="0" applyFont="1" applyBorder="1" applyAlignment="1" applyProtection="1">
      <alignment horizontal="center" vertical="center" wrapText="1"/>
      <protection hidden="1"/>
    </xf>
    <xf numFmtId="0" fontId="0" fillId="2" borderId="37" xfId="0" applyFont="1" applyFill="1" applyBorder="1" applyAlignment="1" applyProtection="1">
      <alignment vertical="center"/>
      <protection locked="0" hidden="1"/>
    </xf>
    <xf numFmtId="0" fontId="1" fillId="2" borderId="38" xfId="0" applyFont="1" applyFill="1" applyBorder="1" applyAlignment="1" applyProtection="1">
      <alignment vertical="center"/>
      <protection hidden="1"/>
    </xf>
    <xf numFmtId="0" fontId="1" fillId="0" borderId="39" xfId="0" applyFont="1" applyBorder="1" applyAlignment="1" applyProtection="1">
      <alignment vertical="center"/>
      <protection hidden="1"/>
    </xf>
    <xf numFmtId="0" fontId="1" fillId="0" borderId="0" xfId="0" applyFont="1" applyBorder="1" applyAlignment="1" applyProtection="1">
      <alignment horizontal="right" vertical="center"/>
      <protection hidden="1"/>
    </xf>
    <xf numFmtId="0" fontId="17" fillId="0" borderId="0" xfId="0" applyFont="1" applyBorder="1" applyAlignment="1" applyProtection="1">
      <alignment vertical="center"/>
      <protection hidden="1"/>
    </xf>
    <xf numFmtId="0" fontId="0" fillId="0" borderId="23" xfId="0" applyFont="1" applyBorder="1" applyAlignment="1" applyProtection="1">
      <alignment horizontal="center" vertical="center" wrapText="1"/>
      <protection hidden="1"/>
    </xf>
    <xf numFmtId="0" fontId="2" fillId="0" borderId="16" xfId="0" applyFont="1" applyBorder="1" applyAlignment="1" applyProtection="1">
      <alignment horizontal="center" vertical="center" shrinkToFit="1"/>
      <protection hidden="1"/>
    </xf>
    <xf numFmtId="0" fontId="9" fillId="0" borderId="40" xfId="0" applyFont="1" applyBorder="1" applyAlignment="1" applyProtection="1">
      <alignment horizontal="center" vertical="center"/>
      <protection hidden="1"/>
    </xf>
    <xf numFmtId="0" fontId="2" fillId="0" borderId="18" xfId="0" applyFont="1" applyBorder="1" applyAlignment="1" applyProtection="1">
      <alignment horizontal="center" vertical="center" shrinkToFit="1"/>
      <protection hidden="1"/>
    </xf>
    <xf numFmtId="0" fontId="9" fillId="0" borderId="41" xfId="0" applyFont="1" applyBorder="1" applyAlignment="1" applyProtection="1">
      <alignment horizontal="center" vertical="center"/>
      <protection hidden="1"/>
    </xf>
    <xf numFmtId="0" fontId="9" fillId="2" borderId="19" xfId="0" applyFont="1" applyFill="1" applyBorder="1" applyAlignment="1" applyProtection="1">
      <alignment horizontal="center" vertical="center" shrinkToFit="1"/>
      <protection locked="0" hidden="1"/>
    </xf>
    <xf numFmtId="0" fontId="2" fillId="0" borderId="30" xfId="0" applyFont="1" applyBorder="1" applyAlignment="1" applyProtection="1">
      <alignment horizontal="center" vertical="center" shrinkToFit="1"/>
      <protection hidden="1"/>
    </xf>
    <xf numFmtId="0" fontId="2" fillId="0" borderId="21" xfId="0" applyFont="1" applyBorder="1" applyAlignment="1" applyProtection="1">
      <alignment horizontal="center" vertical="center" shrinkToFit="1"/>
      <protection hidden="1"/>
    </xf>
    <xf numFmtId="0" fontId="1" fillId="0" borderId="0" xfId="0" applyFont="1" applyBorder="1" applyProtection="1">
      <alignment vertical="center"/>
      <protection hidden="1"/>
    </xf>
    <xf numFmtId="0" fontId="9" fillId="0" borderId="42" xfId="0" applyFont="1" applyBorder="1" applyAlignment="1" applyProtection="1">
      <alignment horizontal="center" vertical="center"/>
      <protection hidden="1"/>
    </xf>
    <xf numFmtId="0" fontId="0" fillId="0" borderId="43" xfId="0" applyFont="1" applyBorder="1" applyAlignment="1" applyProtection="1">
      <alignment horizontal="center" vertical="center" wrapText="1"/>
      <protection hidden="1"/>
    </xf>
    <xf numFmtId="0" fontId="9" fillId="0" borderId="44" xfId="0" applyFont="1" applyBorder="1" applyAlignment="1" applyProtection="1">
      <alignment horizontal="center" vertical="center"/>
      <protection hidden="1"/>
    </xf>
    <xf numFmtId="0" fontId="9" fillId="0" borderId="27" xfId="0" applyFont="1" applyBorder="1" applyAlignment="1" applyProtection="1">
      <alignment horizontal="center" vertical="center"/>
      <protection hidden="1"/>
    </xf>
    <xf numFmtId="0" fontId="0" fillId="0" borderId="0" xfId="0" applyFont="1" applyBorder="1" applyAlignment="1" applyProtection="1">
      <alignment horizontal="center" vertical="center" wrapText="1"/>
      <protection hidden="1"/>
    </xf>
    <xf numFmtId="0" fontId="18" fillId="0" borderId="8" xfId="0" applyFont="1" applyBorder="1" applyProtection="1">
      <alignment vertical="center"/>
      <protection hidden="1"/>
    </xf>
    <xf numFmtId="0" fontId="1" fillId="0" borderId="36" xfId="0" applyFont="1" applyBorder="1" applyAlignment="1" applyProtection="1">
      <alignment horizontal="right" vertical="center"/>
      <protection hidden="1"/>
    </xf>
    <xf numFmtId="0" fontId="1" fillId="0" borderId="2" xfId="0" applyFont="1" applyBorder="1" applyAlignment="1" applyProtection="1">
      <alignment vertical="center"/>
      <protection hidden="1"/>
    </xf>
    <xf numFmtId="0" fontId="18" fillId="0" borderId="9" xfId="0" applyFont="1" applyBorder="1" applyProtection="1">
      <alignment vertical="center"/>
      <protection hidden="1"/>
    </xf>
    <xf numFmtId="0" fontId="18" fillId="0" borderId="3" xfId="0" applyFont="1" applyBorder="1" applyProtection="1">
      <alignment vertical="center"/>
      <protection hidden="1"/>
    </xf>
    <xf numFmtId="0" fontId="0" fillId="0" borderId="17" xfId="0" applyFont="1" applyBorder="1" applyAlignment="1" applyProtection="1">
      <alignment horizontal="center" vertical="center"/>
      <protection hidden="1"/>
    </xf>
    <xf numFmtId="0" fontId="0" fillId="0" borderId="32" xfId="0" applyBorder="1" applyProtection="1">
      <alignment vertical="center"/>
      <protection hidden="1"/>
    </xf>
    <xf numFmtId="0" fontId="1" fillId="0" borderId="11" xfId="0" applyFont="1" applyBorder="1" applyAlignment="1" applyProtection="1">
      <alignment vertical="center"/>
      <protection hidden="1"/>
    </xf>
    <xf numFmtId="0" fontId="18" fillId="0" borderId="45" xfId="0" applyFont="1" applyBorder="1" applyProtection="1">
      <alignment vertical="center"/>
      <protection hidden="1"/>
    </xf>
    <xf numFmtId="0" fontId="18" fillId="0" borderId="46" xfId="0" applyFont="1" applyBorder="1" applyProtection="1">
      <alignment vertical="center"/>
      <protection hidden="1"/>
    </xf>
    <xf numFmtId="0" fontId="0" fillId="0" borderId="19" xfId="0" applyFont="1" applyBorder="1" applyAlignment="1" applyProtection="1">
      <alignment horizontal="center" vertical="center"/>
      <protection hidden="1"/>
    </xf>
    <xf numFmtId="0" fontId="19" fillId="0" borderId="0" xfId="0" applyFont="1" applyProtection="1">
      <alignment vertical="center"/>
      <protection hidden="1"/>
    </xf>
    <xf numFmtId="0" fontId="2" fillId="3" borderId="0" xfId="0" applyFont="1" applyFill="1" applyProtection="1">
      <alignment vertical="center"/>
      <protection hidden="1"/>
    </xf>
    <xf numFmtId="0" fontId="0" fillId="3" borderId="0" xfId="0" applyFill="1" applyProtection="1">
      <alignment vertical="center"/>
      <protection hidden="1"/>
    </xf>
    <xf numFmtId="0" fontId="20" fillId="4" borderId="18" xfId="0" applyFont="1" applyFill="1" applyBorder="1" applyAlignment="1" applyProtection="1">
      <alignment horizontal="center" vertical="center"/>
      <protection locked="0" hidden="1"/>
    </xf>
    <xf numFmtId="0" fontId="19" fillId="0" borderId="0" xfId="0" applyFont="1" applyAlignment="1" applyProtection="1">
      <alignment horizontal="center" vertical="center"/>
      <protection hidden="1"/>
    </xf>
    <xf numFmtId="0" fontId="2" fillId="4" borderId="0" xfId="0" applyFont="1" applyFill="1" applyProtection="1">
      <alignment vertical="center"/>
      <protection hidden="1"/>
    </xf>
    <xf numFmtId="0" fontId="0" fillId="4" borderId="0" xfId="0" applyFill="1" applyProtection="1">
      <alignment vertical="center"/>
      <protection hidden="1"/>
    </xf>
    <xf numFmtId="0" fontId="0" fillId="0" borderId="18" xfId="0" applyBorder="1" applyAlignment="1" applyProtection="1">
      <alignment vertical="center" shrinkToFit="1"/>
      <protection hidden="1"/>
    </xf>
    <xf numFmtId="0" fontId="17" fillId="0" borderId="11" xfId="0" applyFont="1" applyBorder="1" applyAlignment="1" applyProtection="1">
      <alignment vertical="center" shrinkToFit="1"/>
      <protection hidden="1"/>
    </xf>
    <xf numFmtId="0" fontId="21" fillId="0" borderId="47" xfId="0" applyFont="1" applyBorder="1" applyAlignment="1" applyProtection="1">
      <alignment vertical="center" textRotation="255"/>
      <protection hidden="1"/>
    </xf>
    <xf numFmtId="0" fontId="1" fillId="0" borderId="7" xfId="0" applyFont="1" applyBorder="1" applyAlignment="1" applyProtection="1">
      <alignment horizontal="center" vertical="center"/>
      <protection hidden="1"/>
    </xf>
    <xf numFmtId="0" fontId="18" fillId="0" borderId="37" xfId="0" applyFont="1" applyBorder="1" applyAlignment="1" applyProtection="1">
      <alignment vertical="center"/>
      <protection hidden="1"/>
    </xf>
    <xf numFmtId="0" fontId="18" fillId="0" borderId="7" xfId="0" applyFont="1" applyBorder="1" applyAlignment="1" applyProtection="1">
      <alignment vertical="center"/>
      <protection hidden="1"/>
    </xf>
    <xf numFmtId="0" fontId="18" fillId="0" borderId="38" xfId="0" applyFont="1" applyBorder="1" applyProtection="1">
      <alignment vertical="center"/>
      <protection hidden="1"/>
    </xf>
    <xf numFmtId="0" fontId="1" fillId="0" borderId="31" xfId="0" applyFont="1" applyBorder="1" applyProtection="1">
      <alignment vertical="center"/>
      <protection hidden="1"/>
    </xf>
    <xf numFmtId="0" fontId="18" fillId="0" borderId="48" xfId="0" applyFont="1" applyBorder="1" applyProtection="1">
      <alignment vertical="center"/>
      <protection hidden="1"/>
    </xf>
    <xf numFmtId="0" fontId="18" fillId="0" borderId="36" xfId="0" applyFont="1" applyBorder="1" applyProtection="1">
      <alignment vertical="center"/>
      <protection hidden="1"/>
    </xf>
    <xf numFmtId="0" fontId="0" fillId="0" borderId="49" xfId="0" applyFont="1" applyBorder="1" applyAlignment="1" applyProtection="1">
      <alignment horizontal="center" vertical="center"/>
      <protection hidden="1"/>
    </xf>
    <xf numFmtId="0" fontId="18" fillId="0" borderId="50" xfId="0" applyFont="1" applyBorder="1" applyProtection="1">
      <alignment vertical="center"/>
      <protection hidden="1"/>
    </xf>
    <xf numFmtId="0" fontId="18" fillId="0" borderId="31" xfId="0" applyFont="1" applyBorder="1" applyProtection="1">
      <alignment vertical="center"/>
      <protection hidden="1"/>
    </xf>
    <xf numFmtId="0" fontId="0" fillId="0" borderId="24" xfId="0" applyFont="1" applyBorder="1" applyAlignment="1" applyProtection="1">
      <alignment horizontal="center" vertical="center"/>
      <protection hidden="1"/>
    </xf>
    <xf numFmtId="0" fontId="1" fillId="0" borderId="46" xfId="0" applyFont="1" applyBorder="1" applyProtection="1">
      <alignment vertical="center"/>
      <protection hidden="1"/>
    </xf>
    <xf numFmtId="0" fontId="18" fillId="0" borderId="51" xfId="0" applyFont="1" applyBorder="1" applyProtection="1">
      <alignment vertical="center"/>
      <protection hidden="1"/>
    </xf>
    <xf numFmtId="0" fontId="18" fillId="0" borderId="52" xfId="0" applyFont="1" applyBorder="1" applyProtection="1">
      <alignment vertical="center"/>
      <protection hidden="1"/>
    </xf>
    <xf numFmtId="0" fontId="0" fillId="0" borderId="53" xfId="0" applyFont="1" applyBorder="1" applyAlignment="1" applyProtection="1">
      <alignment horizontal="center" vertical="center"/>
      <protection hidden="1"/>
    </xf>
    <xf numFmtId="0" fontId="1" fillId="0" borderId="52" xfId="0" applyFont="1" applyBorder="1" applyProtection="1">
      <alignment vertical="center"/>
      <protection hidden="1"/>
    </xf>
    <xf numFmtId="0" fontId="18" fillId="0" borderId="54" xfId="0" applyFont="1" applyBorder="1" applyProtection="1">
      <alignment vertical="center"/>
      <protection hidden="1"/>
    </xf>
    <xf numFmtId="0" fontId="18" fillId="0" borderId="0" xfId="0" applyFont="1" applyBorder="1" applyProtection="1">
      <alignment vertical="center"/>
      <protection hidden="1"/>
    </xf>
    <xf numFmtId="0" fontId="0" fillId="0" borderId="55" xfId="0" applyFont="1" applyBorder="1" applyAlignment="1" applyProtection="1">
      <alignment horizontal="center" vertical="center"/>
      <protection hidden="1"/>
    </xf>
    <xf numFmtId="0" fontId="18" fillId="0" borderId="56" xfId="0" applyFont="1" applyBorder="1" applyProtection="1">
      <alignment vertical="center"/>
      <protection hidden="1"/>
    </xf>
    <xf numFmtId="0" fontId="18" fillId="0" borderId="57" xfId="0" applyFont="1" applyBorder="1" applyProtection="1">
      <alignment vertical="center"/>
      <protection hidden="1"/>
    </xf>
    <xf numFmtId="0" fontId="0" fillId="0" borderId="27" xfId="0" applyFont="1" applyBorder="1" applyAlignment="1" applyProtection="1">
      <alignment horizontal="center" vertical="center"/>
      <protection hidden="1"/>
    </xf>
    <xf numFmtId="0" fontId="18" fillId="0" borderId="58" xfId="0" applyFont="1" applyBorder="1" applyProtection="1">
      <alignment vertical="center"/>
      <protection hidden="1"/>
    </xf>
    <xf numFmtId="0" fontId="18" fillId="0" borderId="59" xfId="0" applyFont="1" applyBorder="1" applyProtection="1">
      <alignment vertical="center"/>
      <protection hidden="1"/>
    </xf>
    <xf numFmtId="0" fontId="0" fillId="0" borderId="22" xfId="0" applyFont="1" applyBorder="1" applyAlignment="1" applyProtection="1">
      <alignment horizontal="center" vertical="center"/>
      <protection hidden="1"/>
    </xf>
    <xf numFmtId="0" fontId="1" fillId="0" borderId="8" xfId="0" applyFont="1" applyBorder="1" applyAlignment="1" applyProtection="1">
      <alignment horizontal="center" vertical="center"/>
      <protection hidden="1"/>
    </xf>
    <xf numFmtId="0" fontId="1" fillId="0" borderId="28" xfId="0" applyFont="1" applyBorder="1" applyProtection="1">
      <alignment vertical="center"/>
      <protection hidden="1"/>
    </xf>
    <xf numFmtId="0" fontId="1" fillId="0" borderId="39" xfId="0" applyFont="1" applyBorder="1" applyAlignment="1" applyProtection="1">
      <alignment horizontal="center" vertical="center"/>
      <protection hidden="1"/>
    </xf>
    <xf numFmtId="0" fontId="1" fillId="0" borderId="26" xfId="0" applyFont="1" applyBorder="1" applyProtection="1">
      <alignment vertical="center"/>
      <protection hidden="1"/>
    </xf>
    <xf numFmtId="0" fontId="0" fillId="0" borderId="60" xfId="0" applyBorder="1" applyProtection="1">
      <alignment vertical="center"/>
      <protection hidden="1"/>
    </xf>
    <xf numFmtId="0" fontId="1" fillId="0" borderId="0" xfId="0" applyFont="1" applyBorder="1" applyAlignment="1">
      <alignment vertical="center" wrapText="1"/>
    </xf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8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7" fillId="0" borderId="0" xfId="0" applyFont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9" fillId="2" borderId="32" xfId="0" applyFont="1" applyFill="1" applyBorder="1" applyAlignment="1" applyProtection="1">
      <alignment horizontal="center" vertical="center"/>
      <protection locked="0" hidden="1"/>
    </xf>
    <xf numFmtId="0" fontId="9" fillId="2" borderId="15" xfId="0" applyFont="1" applyFill="1" applyBorder="1" applyAlignment="1" applyProtection="1">
      <alignment horizontal="right" vertical="center"/>
      <protection locked="0" hidden="1"/>
    </xf>
    <xf numFmtId="0" fontId="1" fillId="0" borderId="43" xfId="0" applyFont="1" applyBorder="1" applyAlignment="1" applyProtection="1">
      <alignment horizontal="center" vertical="center"/>
      <protection hidden="1"/>
    </xf>
    <xf numFmtId="0" fontId="9" fillId="0" borderId="19" xfId="0" applyFont="1" applyBorder="1" applyAlignment="1" applyProtection="1">
      <alignment vertical="center"/>
      <protection hidden="1"/>
    </xf>
    <xf numFmtId="0" fontId="9" fillId="0" borderId="22" xfId="0" applyFont="1" applyBorder="1" applyAlignment="1" applyProtection="1">
      <alignment vertical="center"/>
      <protection hidden="1"/>
    </xf>
    <xf numFmtId="0" fontId="1" fillId="0" borderId="61" xfId="0" applyFont="1" applyBorder="1" applyAlignment="1" applyProtection="1">
      <alignment horizontal="center" vertical="center"/>
      <protection hidden="1"/>
    </xf>
    <xf numFmtId="0" fontId="9" fillId="2" borderId="62" xfId="0" applyFont="1" applyFill="1" applyBorder="1" applyAlignment="1" applyProtection="1">
      <alignment horizontal="center" vertical="center"/>
      <protection locked="0" hidden="1"/>
    </xf>
    <xf numFmtId="0" fontId="0" fillId="0" borderId="16" xfId="0" applyBorder="1" applyAlignment="1" applyProtection="1">
      <alignment horizontal="center" vertical="center"/>
      <protection hidden="1"/>
    </xf>
    <xf numFmtId="0" fontId="1" fillId="0" borderId="43" xfId="0" applyFont="1" applyBorder="1" applyAlignment="1">
      <alignment horizontal="center" vertical="center" wrapText="1"/>
    </xf>
    <xf numFmtId="0" fontId="0" fillId="0" borderId="18" xfId="0" applyBorder="1" applyAlignment="1" applyProtection="1">
      <alignment horizontal="center" vertical="center"/>
      <protection hidden="1"/>
    </xf>
    <xf numFmtId="0" fontId="9" fillId="2" borderId="63" xfId="0" applyFont="1" applyFill="1" applyBorder="1" applyAlignment="1" applyProtection="1">
      <alignment horizontal="center" vertical="center"/>
      <protection locked="0" hidden="1"/>
    </xf>
    <xf numFmtId="0" fontId="0" fillId="0" borderId="21" xfId="0" applyBorder="1" applyAlignment="1" applyProtection="1">
      <alignment horizontal="center" vertical="center"/>
      <protection hidden="1"/>
    </xf>
    <xf numFmtId="0" fontId="1" fillId="0" borderId="23" xfId="0" applyFont="1" applyBorder="1" applyAlignment="1" applyProtection="1">
      <alignment horizontal="center" vertical="center"/>
      <protection hidden="1"/>
    </xf>
    <xf numFmtId="0" fontId="1" fillId="0" borderId="23" xfId="0" applyFont="1" applyBorder="1" applyAlignment="1" applyProtection="1">
      <alignment horizontal="center" vertical="center" shrinkToFit="1"/>
      <protection hidden="1"/>
    </xf>
    <xf numFmtId="0" fontId="1" fillId="0" borderId="42" xfId="0" applyFont="1" applyBorder="1" applyAlignment="1" applyProtection="1">
      <alignment horizontal="center" vertical="center"/>
      <protection hidden="1"/>
    </xf>
    <xf numFmtId="0" fontId="1" fillId="0" borderId="64" xfId="0" applyFont="1" applyBorder="1" applyAlignment="1" applyProtection="1">
      <alignment horizontal="center" vertical="center"/>
      <protection hidden="1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32" xfId="0" applyFont="1" applyBorder="1" applyAlignment="1" applyProtection="1">
      <alignment horizontal="center" vertical="center"/>
      <protection hidden="1"/>
    </xf>
    <xf numFmtId="0" fontId="1" fillId="0" borderId="65" xfId="0" applyFont="1" applyBorder="1" applyAlignment="1" applyProtection="1">
      <alignment horizontal="center" vertical="center"/>
      <protection hidden="1"/>
    </xf>
    <xf numFmtId="0" fontId="1" fillId="0" borderId="66" xfId="0" applyFont="1" applyBorder="1" applyAlignment="1" applyProtection="1">
      <alignment horizontal="center" vertical="center"/>
      <protection hidden="1"/>
    </xf>
    <xf numFmtId="0" fontId="1" fillId="0" borderId="67" xfId="0" applyFont="1" applyBorder="1" applyAlignment="1" applyProtection="1">
      <alignment horizontal="center" vertical="center"/>
      <protection hidden="1"/>
    </xf>
    <xf numFmtId="0" fontId="0" fillId="0" borderId="68" xfId="0" applyFont="1" applyBorder="1" applyAlignment="1" applyProtection="1">
      <alignment horizontal="center" vertical="center" wrapText="1"/>
      <protection hidden="1"/>
    </xf>
    <xf numFmtId="0" fontId="9" fillId="0" borderId="69" xfId="0" applyFont="1" applyBorder="1" applyAlignment="1" applyProtection="1">
      <alignment horizontal="center" vertical="center"/>
      <protection hidden="1"/>
    </xf>
    <xf numFmtId="0" fontId="9" fillId="2" borderId="9" xfId="0" applyFont="1" applyFill="1" applyBorder="1" applyAlignment="1" applyProtection="1">
      <alignment horizontal="center" vertical="center"/>
      <protection locked="0" hidden="1"/>
    </xf>
    <xf numFmtId="0" fontId="9" fillId="2" borderId="70" xfId="0" applyFont="1" applyFill="1" applyBorder="1" applyAlignment="1" applyProtection="1">
      <alignment horizontal="center" vertical="center"/>
      <protection locked="0" hidden="1"/>
    </xf>
    <xf numFmtId="0" fontId="9" fillId="2" borderId="15" xfId="0" applyFont="1" applyFill="1" applyBorder="1" applyAlignment="1" applyProtection="1">
      <alignment horizontal="center" vertical="center"/>
      <protection locked="0" hidden="1"/>
    </xf>
    <xf numFmtId="0" fontId="9" fillId="2" borderId="45" xfId="0" applyFont="1" applyFill="1" applyBorder="1" applyAlignment="1" applyProtection="1">
      <alignment horizontal="center" vertical="center"/>
      <protection locked="0" hidden="1"/>
    </xf>
    <xf numFmtId="0" fontId="9" fillId="2" borderId="14" xfId="0" applyFont="1" applyFill="1" applyBorder="1" applyAlignment="1" applyProtection="1">
      <alignment horizontal="center" vertical="center"/>
      <protection locked="0" hidden="1"/>
    </xf>
    <xf numFmtId="0" fontId="9" fillId="2" borderId="5" xfId="0" applyFont="1" applyFill="1" applyBorder="1" applyAlignment="1" applyProtection="1">
      <alignment horizontal="center" vertical="center"/>
      <protection locked="0" hidden="1"/>
    </xf>
    <xf numFmtId="0" fontId="0" fillId="0" borderId="25" xfId="0" applyFont="1" applyBorder="1" applyAlignment="1" applyProtection="1">
      <alignment horizontal="center" vertical="center" wrapText="1"/>
      <protection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0" fillId="0" borderId="26" xfId="0" applyFont="1" applyBorder="1" applyAlignment="1" applyProtection="1">
      <alignment horizontal="center" vertical="center" wrapText="1"/>
      <protection hidden="1"/>
    </xf>
    <xf numFmtId="0" fontId="9" fillId="0" borderId="21" xfId="0" applyFont="1" applyBorder="1" applyAlignment="1" applyProtection="1">
      <alignment horizontal="center" vertical="center"/>
      <protection hidden="1"/>
    </xf>
    <xf numFmtId="0" fontId="9" fillId="2" borderId="58" xfId="0" applyFont="1" applyFill="1" applyBorder="1" applyAlignment="1" applyProtection="1">
      <alignment horizontal="center" vertical="center"/>
      <protection locked="0" hidden="1"/>
    </xf>
    <xf numFmtId="0" fontId="9" fillId="2" borderId="20" xfId="0" applyFont="1" applyFill="1" applyBorder="1" applyAlignment="1" applyProtection="1">
      <alignment horizontal="center" vertical="center"/>
      <protection locked="0" hidden="1"/>
    </xf>
    <xf numFmtId="0" fontId="9" fillId="2" borderId="6" xfId="0" applyFont="1" applyFill="1" applyBorder="1" applyAlignment="1" applyProtection="1">
      <alignment horizontal="center" vertical="center"/>
      <protection locked="0" hidden="1"/>
    </xf>
    <xf numFmtId="0" fontId="9" fillId="0" borderId="31" xfId="0" applyFont="1" applyBorder="1" applyAlignment="1" applyProtection="1">
      <alignment horizontal="right" vertical="center"/>
      <protection hidden="1"/>
    </xf>
    <xf numFmtId="0" fontId="9" fillId="2" borderId="71" xfId="0" applyFont="1" applyFill="1" applyBorder="1" applyAlignment="1" applyProtection="1">
      <alignment horizontal="center" vertical="center"/>
      <protection locked="0" hidden="1"/>
    </xf>
    <xf numFmtId="0" fontId="9" fillId="0" borderId="32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right" vertical="center"/>
      <protection hidden="1"/>
    </xf>
    <xf numFmtId="0" fontId="1" fillId="0" borderId="72" xfId="0" applyFont="1" applyBorder="1" applyAlignment="1" applyProtection="1">
      <alignment horizontal="center" vertical="center"/>
      <protection hidden="1"/>
    </xf>
    <xf numFmtId="0" fontId="9" fillId="0" borderId="53" xfId="0" applyFont="1" applyBorder="1" applyAlignment="1" applyProtection="1">
      <alignment vertical="center"/>
      <protection hidden="1"/>
    </xf>
    <xf numFmtId="0" fontId="9" fillId="0" borderId="59" xfId="0" applyFont="1" applyBorder="1" applyAlignment="1" applyProtection="1">
      <alignment horizontal="center" vertical="center"/>
      <protection hidden="1"/>
    </xf>
    <xf numFmtId="0" fontId="1" fillId="0" borderId="42" xfId="0" applyFont="1" applyBorder="1" applyAlignment="1" applyProtection="1">
      <alignment horizontal="center" vertical="center" shrinkToFit="1"/>
      <protection hidden="1"/>
    </xf>
    <xf numFmtId="0" fontId="1" fillId="0" borderId="32" xfId="0" applyFont="1" applyBorder="1" applyAlignment="1" applyProtection="1">
      <alignment horizontal="center" vertical="center" wrapText="1"/>
      <protection hidden="1"/>
    </xf>
    <xf numFmtId="0" fontId="13" fillId="0" borderId="73" xfId="0" applyFont="1" applyBorder="1" applyAlignment="1" applyProtection="1">
      <alignment vertical="center" shrinkToFit="1"/>
      <protection hidden="1"/>
    </xf>
    <xf numFmtId="0" fontId="0" fillId="0" borderId="23" xfId="0" applyFont="1" applyBorder="1" applyAlignment="1" applyProtection="1">
      <alignment horizontal="center" vertical="center" wrapText="1"/>
      <protection hidden="1"/>
    </xf>
    <xf numFmtId="0" fontId="9" fillId="0" borderId="71" xfId="0" applyFont="1" applyBorder="1" applyAlignment="1" applyProtection="1">
      <alignment horizontal="center" vertical="center"/>
      <protection hidden="1"/>
    </xf>
    <xf numFmtId="0" fontId="9" fillId="2" borderId="74" xfId="0" applyFont="1" applyFill="1" applyBorder="1" applyAlignment="1" applyProtection="1">
      <alignment horizontal="center" vertical="center"/>
      <protection locked="0" hidden="1"/>
    </xf>
    <xf numFmtId="0" fontId="9" fillId="2" borderId="75" xfId="0" applyFont="1" applyFill="1" applyBorder="1" applyAlignment="1" applyProtection="1">
      <alignment horizontal="center" vertical="center"/>
      <protection locked="0" hidden="1"/>
    </xf>
    <xf numFmtId="0" fontId="9" fillId="2" borderId="56" xfId="0" applyFont="1" applyFill="1" applyBorder="1" applyAlignment="1" applyProtection="1">
      <alignment horizontal="center" vertical="center"/>
      <protection locked="0" hidden="1"/>
    </xf>
    <xf numFmtId="0" fontId="9" fillId="2" borderId="76" xfId="0" applyFont="1" applyFill="1" applyBorder="1" applyAlignment="1" applyProtection="1">
      <alignment horizontal="center" vertical="center"/>
      <protection locked="0" hidden="1"/>
    </xf>
    <xf numFmtId="0" fontId="1" fillId="5" borderId="78" xfId="0" applyFont="1" applyFill="1" applyBorder="1" applyAlignment="1" applyProtection="1">
      <alignment horizontal="center" vertical="center"/>
      <protection hidden="1"/>
    </xf>
    <xf numFmtId="0" fontId="2" fillId="4" borderId="79" xfId="0" applyFont="1" applyFill="1" applyBorder="1" applyAlignment="1" applyProtection="1">
      <alignment horizontal="center" vertical="center"/>
      <protection locked="0" hidden="1"/>
    </xf>
    <xf numFmtId="0" fontId="2" fillId="4" borderId="80" xfId="0" applyFont="1" applyFill="1" applyBorder="1" applyAlignment="1" applyProtection="1">
      <alignment horizontal="center" vertical="center"/>
      <protection locked="0" hidden="1"/>
    </xf>
    <xf numFmtId="0" fontId="1" fillId="0" borderId="46" xfId="0" applyFont="1" applyBorder="1" applyProtection="1">
      <alignment vertical="center"/>
      <protection hidden="1"/>
    </xf>
    <xf numFmtId="0" fontId="23" fillId="4" borderId="79" xfId="0" applyFont="1" applyFill="1" applyBorder="1" applyAlignment="1" applyProtection="1">
      <alignment horizontal="center" vertical="center"/>
      <protection locked="0" hidden="1"/>
    </xf>
    <xf numFmtId="0" fontId="23" fillId="4" borderId="82" xfId="0" applyFont="1" applyFill="1" applyBorder="1" applyAlignment="1" applyProtection="1">
      <alignment horizontal="center" vertical="center"/>
      <protection locked="0" hidden="1"/>
    </xf>
    <xf numFmtId="0" fontId="0" fillId="0" borderId="32" xfId="0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0" fillId="0" borderId="32" xfId="0" applyBorder="1" applyAlignment="1" applyProtection="1">
      <alignment horizontal="distributed" vertical="center"/>
      <protection hidden="1"/>
    </xf>
    <xf numFmtId="0" fontId="1" fillId="0" borderId="47" xfId="0" applyFont="1" applyBorder="1" applyAlignment="1" applyProtection="1">
      <alignment horizontal="center" vertical="center" textRotation="255"/>
      <protection hidden="1"/>
    </xf>
    <xf numFmtId="0" fontId="2" fillId="4" borderId="18" xfId="0" applyFont="1" applyFill="1" applyBorder="1" applyAlignment="1" applyProtection="1">
      <alignment horizontal="center" vertical="center"/>
      <protection locked="0" hidden="1"/>
    </xf>
    <xf numFmtId="0" fontId="1" fillId="5" borderId="77" xfId="0" applyFont="1" applyFill="1" applyBorder="1" applyAlignment="1" applyProtection="1">
      <alignment horizontal="center" vertical="center"/>
      <protection hidden="1"/>
    </xf>
    <xf numFmtId="0" fontId="1" fillId="0" borderId="52" xfId="0" applyFont="1" applyBorder="1" applyProtection="1">
      <alignment vertical="center"/>
      <protection hidden="1"/>
    </xf>
    <xf numFmtId="0" fontId="1" fillId="0" borderId="47" xfId="0" applyFont="1" applyBorder="1" applyAlignment="1" applyProtection="1">
      <alignment vertical="center" textRotation="255"/>
      <protection hidden="1"/>
    </xf>
    <xf numFmtId="0" fontId="22" fillId="0" borderId="18" xfId="2" applyFont="1" applyBorder="1" applyProtection="1">
      <alignment vertical="center"/>
      <protection locked="0" hidden="1"/>
    </xf>
    <xf numFmtId="0" fontId="1" fillId="0" borderId="31" xfId="0" applyFont="1" applyBorder="1" applyProtection="1">
      <alignment vertical="center"/>
      <protection hidden="1"/>
    </xf>
    <xf numFmtId="0" fontId="1" fillId="5" borderId="81" xfId="0" applyFont="1" applyFill="1" applyBorder="1" applyAlignment="1" applyProtection="1">
      <alignment horizontal="center" vertical="center"/>
      <protection hidden="1"/>
    </xf>
    <xf numFmtId="0" fontId="26" fillId="4" borderId="80" xfId="0" applyFont="1" applyFill="1" applyBorder="1" applyAlignment="1" applyProtection="1">
      <alignment horizontal="center" vertical="center"/>
      <protection locked="0" hidden="1"/>
    </xf>
    <xf numFmtId="0" fontId="22" fillId="0" borderId="18" xfId="2" applyBorder="1" applyProtection="1">
      <alignment vertical="center"/>
      <protection locked="0" hidden="1"/>
    </xf>
  </cellXfs>
  <cellStyles count="3">
    <cellStyle name="Excel Built-in Explanatory Text" xfId="1" xr:uid="{00000000-0005-0000-0000-000000000000}"/>
    <cellStyle name="ハイパーリンク" xfId="2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8" Type="http://schemas.openxmlformats.org/officeDocument/2006/relationships/sharedStrings" Target="sharedStrings.xml" />
  <Relationship Id="rId3" Type="http://schemas.openxmlformats.org/officeDocument/2006/relationships/worksheet" Target="worksheets/sheet3.xml" />
  <Relationship Id="rId7" Type="http://schemas.openxmlformats.org/officeDocument/2006/relationships/styles" Target="styles.xml" />
  <Relationship Id="rId2" Type="http://schemas.openxmlformats.org/officeDocument/2006/relationships/worksheet" Target="worksheets/sheet2.xml" />
  <Relationship Id="rId1" Type="http://schemas.openxmlformats.org/officeDocument/2006/relationships/worksheet" Target="worksheets/sheet1.xml" />
  <Relationship Id="rId6" Type="http://schemas.openxmlformats.org/officeDocument/2006/relationships/theme" Target="theme/theme1.xml" />
  <Relationship Id="rId5" Type="http://schemas.openxmlformats.org/officeDocument/2006/relationships/worksheet" Target="worksheets/sheet5.xml" />
  <Relationship Id="rId4" Type="http://schemas.openxmlformats.org/officeDocument/2006/relationships/worksheet" Target="worksheets/sheet4.xml" />
  <Relationship Id="rId9" Type="http://schemas.openxmlformats.org/officeDocument/2006/relationships/calcChain" Target="calcChain.xml" />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netsu.yoshio@nein.ed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3"/>
  <sheetViews>
    <sheetView zoomScaleNormal="100" workbookViewId="0"/>
  </sheetViews>
  <sheetFormatPr defaultRowHeight="13.5"/>
  <cols>
    <col min="1" max="1" width="9" style="1"/>
    <col min="2" max="3" width="21.875" style="1" customWidth="1"/>
    <col min="4" max="4" width="26" style="1" customWidth="1"/>
    <col min="5" max="8" width="21.875" style="1" customWidth="1"/>
    <col min="9" max="16384" width="9" style="1"/>
  </cols>
  <sheetData>
    <row r="1" spans="1:8" ht="14.25">
      <c r="A1" s="1" t="s">
        <v>0</v>
      </c>
      <c r="B1" s="2" t="s">
        <v>1</v>
      </c>
      <c r="C1" s="2" t="s">
        <v>1</v>
      </c>
      <c r="D1" s="2" t="s">
        <v>2</v>
      </c>
      <c r="E1" s="2" t="s">
        <v>2</v>
      </c>
      <c r="F1" s="1">
        <v>14</v>
      </c>
      <c r="G1"/>
      <c r="H1"/>
    </row>
    <row r="2" spans="1:8" ht="14.25">
      <c r="A2" s="1">
        <v>2</v>
      </c>
      <c r="B2" s="2" t="s">
        <v>3</v>
      </c>
      <c r="C2" s="2" t="s">
        <v>3</v>
      </c>
      <c r="D2" s="2" t="s">
        <v>4</v>
      </c>
      <c r="E2" s="2" t="s">
        <v>4</v>
      </c>
      <c r="F2" s="1">
        <v>23</v>
      </c>
      <c r="G2"/>
      <c r="H2"/>
    </row>
    <row r="3" spans="1:8" ht="14.25">
      <c r="A3" s="1">
        <v>3</v>
      </c>
      <c r="B3" s="2" t="s">
        <v>5</v>
      </c>
      <c r="C3" s="2" t="s">
        <v>5</v>
      </c>
      <c r="D3" s="2" t="s">
        <v>6</v>
      </c>
      <c r="E3" s="2" t="s">
        <v>6</v>
      </c>
      <c r="F3" s="1">
        <v>15</v>
      </c>
      <c r="G3"/>
      <c r="H3"/>
    </row>
    <row r="4" spans="1:8" ht="14.25">
      <c r="A4" s="1">
        <v>4</v>
      </c>
      <c r="B4" s="2" t="s">
        <v>7</v>
      </c>
      <c r="C4" s="2" t="s">
        <v>7</v>
      </c>
      <c r="D4" s="2" t="s">
        <v>8</v>
      </c>
      <c r="E4" s="2" t="s">
        <v>8</v>
      </c>
      <c r="F4" s="1">
        <v>30</v>
      </c>
      <c r="G4"/>
      <c r="H4"/>
    </row>
    <row r="5" spans="1:8" ht="14.25">
      <c r="A5" s="1">
        <v>5</v>
      </c>
      <c r="B5" s="2" t="s">
        <v>9</v>
      </c>
      <c r="C5" s="2" t="s">
        <v>9</v>
      </c>
      <c r="D5" s="2" t="s">
        <v>10</v>
      </c>
      <c r="E5" s="2" t="s">
        <v>10</v>
      </c>
      <c r="F5" s="1">
        <v>16</v>
      </c>
      <c r="G5"/>
      <c r="H5"/>
    </row>
    <row r="6" spans="1:8" ht="14.25">
      <c r="A6" s="1">
        <v>6</v>
      </c>
      <c r="B6" s="2" t="s">
        <v>11</v>
      </c>
      <c r="C6" s="2" t="s">
        <v>11</v>
      </c>
      <c r="D6" s="2" t="s">
        <v>12</v>
      </c>
      <c r="E6" s="2" t="s">
        <v>12</v>
      </c>
      <c r="F6" s="1">
        <v>7</v>
      </c>
      <c r="G6"/>
      <c r="H6"/>
    </row>
    <row r="7" spans="1:8" ht="14.25">
      <c r="A7" s="1">
        <v>7</v>
      </c>
      <c r="B7" s="2" t="s">
        <v>12</v>
      </c>
      <c r="C7" s="2" t="s">
        <v>12</v>
      </c>
      <c r="D7" s="2" t="s">
        <v>13</v>
      </c>
      <c r="E7" s="2" t="s">
        <v>13</v>
      </c>
      <c r="F7" s="1">
        <v>20</v>
      </c>
      <c r="G7"/>
      <c r="H7"/>
    </row>
    <row r="8" spans="1:8" ht="14.25">
      <c r="A8" s="1">
        <v>8</v>
      </c>
      <c r="B8" s="2" t="s">
        <v>14</v>
      </c>
      <c r="C8" s="2" t="s">
        <v>14</v>
      </c>
      <c r="D8" s="2" t="s">
        <v>15</v>
      </c>
      <c r="E8" s="2" t="s">
        <v>15</v>
      </c>
      <c r="F8" s="1">
        <v>10</v>
      </c>
      <c r="G8"/>
      <c r="H8"/>
    </row>
    <row r="9" spans="1:8" ht="14.25">
      <c r="A9" s="1">
        <v>9</v>
      </c>
      <c r="B9" s="2" t="s">
        <v>16</v>
      </c>
      <c r="C9" s="2" t="s">
        <v>16</v>
      </c>
      <c r="D9" s="2" t="s">
        <v>17</v>
      </c>
      <c r="E9" s="2" t="s">
        <v>17</v>
      </c>
      <c r="F9" s="1">
        <v>13</v>
      </c>
      <c r="G9"/>
      <c r="H9"/>
    </row>
    <row r="10" spans="1:8" ht="14.25">
      <c r="A10" s="1">
        <v>10</v>
      </c>
      <c r="B10" s="2" t="s">
        <v>15</v>
      </c>
      <c r="C10" s="2" t="s">
        <v>15</v>
      </c>
      <c r="D10" s="2" t="s">
        <v>18</v>
      </c>
      <c r="E10" s="2" t="s">
        <v>18</v>
      </c>
      <c r="F10" s="1">
        <v>11</v>
      </c>
      <c r="G10"/>
      <c r="H10"/>
    </row>
    <row r="11" spans="1:8" ht="14.25">
      <c r="A11" s="1">
        <v>11</v>
      </c>
      <c r="B11" s="2" t="s">
        <v>18</v>
      </c>
      <c r="C11" s="2" t="s">
        <v>18</v>
      </c>
      <c r="D11" s="2" t="s">
        <v>19</v>
      </c>
      <c r="E11" s="2" t="s">
        <v>19</v>
      </c>
      <c r="F11" s="1">
        <v>24</v>
      </c>
      <c r="G11"/>
      <c r="H11"/>
    </row>
    <row r="12" spans="1:8" ht="14.25">
      <c r="A12" s="1">
        <v>12</v>
      </c>
      <c r="B12" s="2" t="s">
        <v>20</v>
      </c>
      <c r="C12" s="2" t="s">
        <v>21</v>
      </c>
      <c r="D12" s="2" t="s">
        <v>22</v>
      </c>
      <c r="E12" s="2" t="s">
        <v>23</v>
      </c>
      <c r="F12" s="1">
        <v>32</v>
      </c>
      <c r="G12"/>
      <c r="H12"/>
    </row>
    <row r="13" spans="1:8" ht="14.25">
      <c r="A13" s="1">
        <v>13</v>
      </c>
      <c r="B13" s="2" t="s">
        <v>17</v>
      </c>
      <c r="C13" s="2" t="s">
        <v>17</v>
      </c>
      <c r="D13" s="2" t="s">
        <v>24</v>
      </c>
      <c r="E13" s="2" t="s">
        <v>24</v>
      </c>
      <c r="F13" s="1">
        <v>25</v>
      </c>
      <c r="G13"/>
      <c r="H13" s="2"/>
    </row>
    <row r="14" spans="1:8" ht="14.25">
      <c r="A14" s="1">
        <v>14</v>
      </c>
      <c r="B14" s="2" t="s">
        <v>2</v>
      </c>
      <c r="C14" s="2" t="s">
        <v>2</v>
      </c>
      <c r="D14" s="2" t="s">
        <v>25</v>
      </c>
      <c r="E14" s="2" t="s">
        <v>25</v>
      </c>
      <c r="F14" s="1">
        <v>19</v>
      </c>
      <c r="G14"/>
    </row>
    <row r="15" spans="1:8" ht="14.25">
      <c r="A15" s="1">
        <v>15</v>
      </c>
      <c r="B15" s="2" t="s">
        <v>6</v>
      </c>
      <c r="C15" s="2" t="s">
        <v>6</v>
      </c>
      <c r="D15" s="2" t="s">
        <v>26</v>
      </c>
      <c r="E15" s="2" t="s">
        <v>26</v>
      </c>
      <c r="F15" s="1">
        <v>17</v>
      </c>
      <c r="G15"/>
    </row>
    <row r="16" spans="1:8" ht="14.25">
      <c r="A16" s="1">
        <v>16</v>
      </c>
      <c r="B16" s="2" t="s">
        <v>10</v>
      </c>
      <c r="C16" s="2" t="s">
        <v>10</v>
      </c>
      <c r="D16" s="2" t="s">
        <v>27</v>
      </c>
      <c r="E16" s="2" t="s">
        <v>27</v>
      </c>
      <c r="F16" s="1">
        <v>18</v>
      </c>
      <c r="G16"/>
    </row>
    <row r="17" spans="1:7" ht="14.25">
      <c r="A17" s="1">
        <v>17</v>
      </c>
      <c r="B17" s="2" t="s">
        <v>26</v>
      </c>
      <c r="C17" s="2" t="s">
        <v>26</v>
      </c>
      <c r="D17" s="2" t="s">
        <v>20</v>
      </c>
      <c r="E17" s="2" t="s">
        <v>21</v>
      </c>
      <c r="F17" s="1">
        <v>12</v>
      </c>
      <c r="G17"/>
    </row>
    <row r="18" spans="1:7" ht="14.25">
      <c r="A18" s="1">
        <v>18</v>
      </c>
      <c r="B18" s="2" t="s">
        <v>27</v>
      </c>
      <c r="C18" s="2" t="s">
        <v>27</v>
      </c>
      <c r="D18" s="2" t="s">
        <v>14</v>
      </c>
      <c r="E18" s="2" t="s">
        <v>14</v>
      </c>
      <c r="F18" s="1">
        <v>8</v>
      </c>
      <c r="G18"/>
    </row>
    <row r="19" spans="1:7" ht="14.25">
      <c r="A19" s="1">
        <v>19</v>
      </c>
      <c r="B19" s="2" t="s">
        <v>25</v>
      </c>
      <c r="C19" s="2" t="s">
        <v>25</v>
      </c>
      <c r="D19" s="2" t="s">
        <v>28</v>
      </c>
      <c r="E19" s="2" t="s">
        <v>28</v>
      </c>
      <c r="F19" s="1">
        <v>26</v>
      </c>
      <c r="G19"/>
    </row>
    <row r="20" spans="1:7" ht="14.25">
      <c r="A20" s="1">
        <v>20</v>
      </c>
      <c r="B20" s="2" t="s">
        <v>13</v>
      </c>
      <c r="C20" s="2" t="s">
        <v>13</v>
      </c>
      <c r="D20" s="2" t="s">
        <v>29</v>
      </c>
      <c r="E20" s="2" t="s">
        <v>29</v>
      </c>
      <c r="F20" s="1">
        <v>28</v>
      </c>
      <c r="G20"/>
    </row>
    <row r="21" spans="1:7" ht="14.25">
      <c r="A21" s="1">
        <v>21</v>
      </c>
      <c r="B21" s="2" t="s">
        <v>30</v>
      </c>
      <c r="C21" s="2" t="s">
        <v>30</v>
      </c>
      <c r="D21" s="2" t="s">
        <v>1</v>
      </c>
      <c r="E21" s="2" t="s">
        <v>1</v>
      </c>
      <c r="F21" s="1">
        <v>1</v>
      </c>
      <c r="G21"/>
    </row>
    <row r="22" spans="1:7" ht="14.25">
      <c r="A22" s="1">
        <v>22</v>
      </c>
      <c r="B22" s="2" t="s">
        <v>31</v>
      </c>
      <c r="C22" s="2" t="s">
        <v>31</v>
      </c>
      <c r="D22" s="2" t="s">
        <v>5</v>
      </c>
      <c r="E22" s="2" t="s">
        <v>5</v>
      </c>
      <c r="F22" s="1">
        <v>3</v>
      </c>
      <c r="G22"/>
    </row>
    <row r="23" spans="1:7" ht="14.25">
      <c r="A23" s="1">
        <v>23</v>
      </c>
      <c r="B23" s="2" t="s">
        <v>4</v>
      </c>
      <c r="C23" s="2" t="s">
        <v>4</v>
      </c>
      <c r="D23" s="2" t="s">
        <v>9</v>
      </c>
      <c r="E23" s="2" t="s">
        <v>9</v>
      </c>
      <c r="F23" s="1">
        <v>5</v>
      </c>
      <c r="G23"/>
    </row>
    <row r="24" spans="1:7" ht="14.25">
      <c r="A24" s="1">
        <v>24</v>
      </c>
      <c r="B24" s="2" t="s">
        <v>19</v>
      </c>
      <c r="C24" s="2" t="s">
        <v>19</v>
      </c>
      <c r="D24" s="2" t="s">
        <v>32</v>
      </c>
      <c r="E24" s="2" t="s">
        <v>33</v>
      </c>
      <c r="F24" s="1">
        <v>31</v>
      </c>
      <c r="G24"/>
    </row>
    <row r="25" spans="1:7" ht="14.25">
      <c r="A25" s="1">
        <v>25</v>
      </c>
      <c r="B25" s="2" t="s">
        <v>24</v>
      </c>
      <c r="C25" s="2" t="s">
        <v>24</v>
      </c>
      <c r="D25" s="2" t="s">
        <v>11</v>
      </c>
      <c r="E25" s="2" t="s">
        <v>11</v>
      </c>
      <c r="F25" s="1">
        <v>6</v>
      </c>
      <c r="G25"/>
    </row>
    <row r="26" spans="1:7" ht="14.25">
      <c r="A26" s="1">
        <v>26</v>
      </c>
      <c r="B26" s="2" t="s">
        <v>28</v>
      </c>
      <c r="C26" s="2" t="s">
        <v>28</v>
      </c>
      <c r="D26" s="2" t="s">
        <v>3</v>
      </c>
      <c r="E26" s="2" t="s">
        <v>3</v>
      </c>
      <c r="F26" s="1">
        <v>2</v>
      </c>
      <c r="G26"/>
    </row>
    <row r="27" spans="1:7" ht="14.25">
      <c r="A27" s="1">
        <v>27</v>
      </c>
      <c r="B27" s="2" t="s">
        <v>34</v>
      </c>
      <c r="C27" s="2" t="s">
        <v>34</v>
      </c>
      <c r="D27" s="2" t="s">
        <v>7</v>
      </c>
      <c r="E27" s="2" t="s">
        <v>7</v>
      </c>
      <c r="F27" s="1">
        <v>4</v>
      </c>
      <c r="G27"/>
    </row>
    <row r="28" spans="1:7" ht="14.25">
      <c r="A28" s="1">
        <v>28</v>
      </c>
      <c r="B28" s="2" t="s">
        <v>29</v>
      </c>
      <c r="C28" s="2" t="s">
        <v>29</v>
      </c>
      <c r="D28" s="2" t="s">
        <v>34</v>
      </c>
      <c r="E28" s="2" t="s">
        <v>34</v>
      </c>
      <c r="F28" s="1">
        <v>27</v>
      </c>
      <c r="G28"/>
    </row>
    <row r="29" spans="1:7" ht="14.25">
      <c r="A29" s="1">
        <v>29</v>
      </c>
      <c r="B29" s="2" t="s">
        <v>35</v>
      </c>
      <c r="C29" s="2" t="s">
        <v>35</v>
      </c>
      <c r="D29" s="2" t="s">
        <v>35</v>
      </c>
      <c r="E29" s="2" t="s">
        <v>35</v>
      </c>
      <c r="F29" s="1">
        <v>29</v>
      </c>
      <c r="G29"/>
    </row>
    <row r="30" spans="1:7" ht="14.25">
      <c r="A30" s="1">
        <v>30</v>
      </c>
      <c r="B30" s="2" t="s">
        <v>8</v>
      </c>
      <c r="C30" s="2" t="s">
        <v>8</v>
      </c>
      <c r="D30" s="2" t="s">
        <v>16</v>
      </c>
      <c r="E30" s="2" t="s">
        <v>16</v>
      </c>
      <c r="F30" s="1">
        <v>9</v>
      </c>
      <c r="G30"/>
    </row>
    <row r="31" spans="1:7" ht="14.25">
      <c r="A31" s="1">
        <v>31</v>
      </c>
      <c r="B31" s="2" t="s">
        <v>32</v>
      </c>
      <c r="C31" s="2" t="s">
        <v>33</v>
      </c>
      <c r="D31" s="2" t="s">
        <v>31</v>
      </c>
      <c r="E31" s="2" t="s">
        <v>31</v>
      </c>
      <c r="F31" s="1">
        <v>22</v>
      </c>
      <c r="G31"/>
    </row>
    <row r="32" spans="1:7" ht="14.25">
      <c r="A32" s="1">
        <v>32</v>
      </c>
      <c r="B32" s="2" t="s">
        <v>22</v>
      </c>
      <c r="C32" s="2" t="s">
        <v>23</v>
      </c>
      <c r="D32" s="2" t="s">
        <v>36</v>
      </c>
      <c r="E32" s="2" t="s">
        <v>36</v>
      </c>
      <c r="F32" s="1">
        <v>33</v>
      </c>
      <c r="G32"/>
    </row>
    <row r="33" spans="1:7" ht="14.25">
      <c r="A33" s="1">
        <v>33</v>
      </c>
      <c r="B33" s="2" t="s">
        <v>36</v>
      </c>
      <c r="C33" s="2" t="s">
        <v>36</v>
      </c>
      <c r="D33" s="2" t="s">
        <v>30</v>
      </c>
      <c r="E33" s="2" t="s">
        <v>30</v>
      </c>
      <c r="F33" s="1">
        <v>21</v>
      </c>
      <c r="G33"/>
    </row>
    <row r="34" spans="1:7">
      <c r="A34"/>
      <c r="B34"/>
      <c r="C34"/>
      <c r="D34"/>
      <c r="E34"/>
      <c r="F34"/>
      <c r="G34"/>
    </row>
    <row r="35" spans="1:7">
      <c r="A35"/>
      <c r="B35"/>
      <c r="C35"/>
      <c r="D35"/>
      <c r="E35"/>
      <c r="F35"/>
      <c r="G35"/>
    </row>
    <row r="36" spans="1:7">
      <c r="A36"/>
      <c r="B36"/>
      <c r="C36"/>
      <c r="D36"/>
      <c r="E36"/>
      <c r="F36"/>
      <c r="G36"/>
    </row>
    <row r="37" spans="1:7">
      <c r="A37"/>
      <c r="B37"/>
      <c r="C37"/>
      <c r="D37"/>
      <c r="E37"/>
      <c r="F37"/>
      <c r="G37"/>
    </row>
    <row r="38" spans="1:7">
      <c r="A38"/>
      <c r="B38"/>
      <c r="C38"/>
      <c r="D38"/>
      <c r="E38"/>
      <c r="F38"/>
      <c r="G38"/>
    </row>
    <row r="39" spans="1:7">
      <c r="A39"/>
      <c r="B39"/>
      <c r="C39"/>
      <c r="D39"/>
      <c r="E39"/>
      <c r="F39"/>
      <c r="G39"/>
    </row>
    <row r="40" spans="1:7">
      <c r="A40"/>
      <c r="B40"/>
      <c r="C40"/>
      <c r="D40"/>
      <c r="E40"/>
      <c r="F40"/>
      <c r="G40"/>
    </row>
    <row r="41" spans="1:7" ht="14.25">
      <c r="A41" s="1">
        <v>1</v>
      </c>
      <c r="B41" s="3" t="s">
        <v>37</v>
      </c>
      <c r="C41" s="4" t="s">
        <v>38</v>
      </c>
      <c r="D41" s="2" t="s">
        <v>1</v>
      </c>
      <c r="E41" s="2" t="s">
        <v>39</v>
      </c>
      <c r="F41" s="2" t="s">
        <v>40</v>
      </c>
      <c r="G41" s="2" t="s">
        <v>41</v>
      </c>
    </row>
    <row r="42" spans="1:7" ht="14.25">
      <c r="A42" s="1">
        <v>2</v>
      </c>
      <c r="B42" s="3" t="s">
        <v>42</v>
      </c>
      <c r="C42" s="4" t="s">
        <v>43</v>
      </c>
      <c r="D42" s="2" t="s">
        <v>3</v>
      </c>
      <c r="E42" s="2" t="s">
        <v>44</v>
      </c>
      <c r="F42" s="2" t="s">
        <v>45</v>
      </c>
      <c r="G42" s="2" t="s">
        <v>46</v>
      </c>
    </row>
    <row r="43" spans="1:7" ht="14.25">
      <c r="A43" s="1">
        <v>3</v>
      </c>
      <c r="B43" s="3" t="s">
        <v>47</v>
      </c>
      <c r="C43" s="4" t="s">
        <v>48</v>
      </c>
      <c r="D43" s="2" t="s">
        <v>5</v>
      </c>
      <c r="E43" s="2" t="s">
        <v>49</v>
      </c>
      <c r="F43" s="2" t="s">
        <v>50</v>
      </c>
      <c r="G43" s="2" t="s">
        <v>51</v>
      </c>
    </row>
    <row r="44" spans="1:7" ht="14.25">
      <c r="A44" s="1">
        <v>4</v>
      </c>
      <c r="B44" s="3" t="s">
        <v>52</v>
      </c>
      <c r="C44" s="4" t="s">
        <v>53</v>
      </c>
      <c r="D44" s="2" t="s">
        <v>7</v>
      </c>
      <c r="E44" s="2" t="s">
        <v>54</v>
      </c>
      <c r="F44" s="2" t="s">
        <v>55</v>
      </c>
      <c r="G44" s="2" t="s">
        <v>56</v>
      </c>
    </row>
    <row r="45" spans="1:7" ht="14.25">
      <c r="A45" s="1">
        <v>5</v>
      </c>
      <c r="B45" s="3" t="s">
        <v>57</v>
      </c>
      <c r="C45" s="4" t="s">
        <v>58</v>
      </c>
      <c r="D45" s="2" t="s">
        <v>9</v>
      </c>
      <c r="E45" s="2" t="s">
        <v>59</v>
      </c>
      <c r="F45" s="2" t="s">
        <v>60</v>
      </c>
      <c r="G45" s="2" t="s">
        <v>61</v>
      </c>
    </row>
    <row r="46" spans="1:7" ht="14.25">
      <c r="A46" s="1">
        <v>6</v>
      </c>
      <c r="B46" s="3" t="s">
        <v>62</v>
      </c>
      <c r="C46" s="4" t="s">
        <v>63</v>
      </c>
      <c r="D46" s="2" t="s">
        <v>11</v>
      </c>
      <c r="E46" s="2" t="s">
        <v>64</v>
      </c>
      <c r="F46" s="2" t="s">
        <v>65</v>
      </c>
      <c r="G46" s="2" t="s">
        <v>66</v>
      </c>
    </row>
    <row r="47" spans="1:7" ht="14.25">
      <c r="A47" s="1">
        <v>7</v>
      </c>
      <c r="B47" s="3" t="s">
        <v>67</v>
      </c>
      <c r="C47" s="4" t="s">
        <v>68</v>
      </c>
      <c r="D47" s="2" t="s">
        <v>12</v>
      </c>
      <c r="E47" s="2" t="s">
        <v>69</v>
      </c>
      <c r="F47" s="2" t="s">
        <v>70</v>
      </c>
      <c r="G47" s="2" t="s">
        <v>71</v>
      </c>
    </row>
    <row r="48" spans="1:7" ht="14.25">
      <c r="A48" s="1">
        <v>8</v>
      </c>
      <c r="B48" s="3" t="s">
        <v>72</v>
      </c>
      <c r="C48" s="4" t="s">
        <v>73</v>
      </c>
      <c r="D48" s="2" t="s">
        <v>14</v>
      </c>
      <c r="E48" s="2" t="s">
        <v>74</v>
      </c>
      <c r="F48" s="2" t="s">
        <v>75</v>
      </c>
      <c r="G48" s="2" t="s">
        <v>76</v>
      </c>
    </row>
    <row r="49" spans="1:7" ht="14.25">
      <c r="A49" s="1">
        <v>9</v>
      </c>
      <c r="B49" s="3" t="s">
        <v>77</v>
      </c>
      <c r="C49" s="4" t="s">
        <v>78</v>
      </c>
      <c r="D49" s="2" t="s">
        <v>16</v>
      </c>
      <c r="E49" s="2" t="s">
        <v>79</v>
      </c>
      <c r="F49" s="2" t="s">
        <v>80</v>
      </c>
      <c r="G49" s="2" t="s">
        <v>81</v>
      </c>
    </row>
    <row r="50" spans="1:7" ht="14.25">
      <c r="A50" s="1">
        <v>10</v>
      </c>
      <c r="B50" s="3" t="s">
        <v>82</v>
      </c>
      <c r="C50" s="4" t="s">
        <v>83</v>
      </c>
      <c r="D50" s="2" t="s">
        <v>15</v>
      </c>
      <c r="E50" s="2" t="s">
        <v>84</v>
      </c>
      <c r="F50" s="2" t="s">
        <v>85</v>
      </c>
      <c r="G50" s="2" t="s">
        <v>86</v>
      </c>
    </row>
    <row r="51" spans="1:7" ht="14.25">
      <c r="A51" s="1">
        <v>11</v>
      </c>
      <c r="B51" s="3" t="s">
        <v>87</v>
      </c>
      <c r="C51" s="4" t="s">
        <v>88</v>
      </c>
      <c r="D51" s="2" t="s">
        <v>18</v>
      </c>
      <c r="E51" s="2" t="s">
        <v>89</v>
      </c>
      <c r="F51" s="2" t="s">
        <v>90</v>
      </c>
      <c r="G51" s="2" t="s">
        <v>91</v>
      </c>
    </row>
    <row r="52" spans="1:7" ht="14.25">
      <c r="A52" s="1">
        <v>12</v>
      </c>
      <c r="B52" s="3" t="s">
        <v>92</v>
      </c>
      <c r="C52" s="4" t="s">
        <v>93</v>
      </c>
      <c r="D52" s="2" t="s">
        <v>21</v>
      </c>
      <c r="E52" s="2" t="s">
        <v>94</v>
      </c>
      <c r="F52" s="2" t="s">
        <v>95</v>
      </c>
      <c r="G52" s="2" t="s">
        <v>96</v>
      </c>
    </row>
    <row r="53" spans="1:7" ht="14.25">
      <c r="A53" s="1">
        <v>13</v>
      </c>
      <c r="B53" s="3" t="s">
        <v>97</v>
      </c>
      <c r="C53" s="4" t="s">
        <v>98</v>
      </c>
      <c r="D53" s="2" t="s">
        <v>17</v>
      </c>
      <c r="E53" s="2" t="s">
        <v>99</v>
      </c>
      <c r="F53" s="2" t="s">
        <v>100</v>
      </c>
      <c r="G53" s="2" t="s">
        <v>101</v>
      </c>
    </row>
    <row r="54" spans="1:7" ht="14.25">
      <c r="A54" s="1">
        <v>14</v>
      </c>
      <c r="B54" s="3" t="s">
        <v>102</v>
      </c>
      <c r="C54" s="4" t="s">
        <v>103</v>
      </c>
      <c r="D54" s="2" t="s">
        <v>2</v>
      </c>
      <c r="E54" s="2" t="s">
        <v>104</v>
      </c>
      <c r="F54" s="2" t="s">
        <v>105</v>
      </c>
      <c r="G54" s="2" t="s">
        <v>106</v>
      </c>
    </row>
    <row r="55" spans="1:7" ht="14.25">
      <c r="A55" s="1">
        <v>15</v>
      </c>
      <c r="B55" s="3" t="s">
        <v>107</v>
      </c>
      <c r="C55" s="4" t="s">
        <v>108</v>
      </c>
      <c r="D55" s="2" t="s">
        <v>6</v>
      </c>
      <c r="E55" s="2" t="s">
        <v>109</v>
      </c>
      <c r="F55" s="2" t="s">
        <v>110</v>
      </c>
      <c r="G55" s="2" t="s">
        <v>111</v>
      </c>
    </row>
    <row r="56" spans="1:7" ht="14.25">
      <c r="A56" s="1">
        <v>16</v>
      </c>
      <c r="B56" s="3" t="s">
        <v>112</v>
      </c>
      <c r="C56" s="4" t="s">
        <v>113</v>
      </c>
      <c r="D56" s="2" t="s">
        <v>10</v>
      </c>
      <c r="E56" s="2" t="s">
        <v>114</v>
      </c>
      <c r="F56" s="2" t="s">
        <v>115</v>
      </c>
      <c r="G56" s="2" t="s">
        <v>116</v>
      </c>
    </row>
    <row r="57" spans="1:7" ht="14.25">
      <c r="A57" s="1">
        <v>17</v>
      </c>
      <c r="B57" s="3" t="s">
        <v>117</v>
      </c>
      <c r="C57" s="4" t="s">
        <v>118</v>
      </c>
      <c r="D57" s="2" t="s">
        <v>26</v>
      </c>
      <c r="E57" s="2" t="s">
        <v>119</v>
      </c>
      <c r="F57" s="2" t="s">
        <v>120</v>
      </c>
      <c r="G57" s="2" t="s">
        <v>121</v>
      </c>
    </row>
    <row r="58" spans="1:7" ht="14.25">
      <c r="A58" s="1">
        <v>18</v>
      </c>
      <c r="B58" s="3" t="s">
        <v>122</v>
      </c>
      <c r="C58" s="4" t="s">
        <v>123</v>
      </c>
      <c r="D58" s="2" t="s">
        <v>27</v>
      </c>
      <c r="E58" s="2" t="s">
        <v>124</v>
      </c>
      <c r="F58" s="2" t="s">
        <v>125</v>
      </c>
      <c r="G58" s="2" t="s">
        <v>126</v>
      </c>
    </row>
    <row r="59" spans="1:7" ht="14.25">
      <c r="A59" s="1">
        <v>19</v>
      </c>
      <c r="B59" s="3" t="s">
        <v>127</v>
      </c>
      <c r="C59" s="4" t="s">
        <v>128</v>
      </c>
      <c r="D59" s="2" t="s">
        <v>25</v>
      </c>
      <c r="E59" s="2" t="s">
        <v>129</v>
      </c>
      <c r="F59" s="2" t="s">
        <v>130</v>
      </c>
      <c r="G59" s="2" t="s">
        <v>131</v>
      </c>
    </row>
    <row r="60" spans="1:7" ht="14.25">
      <c r="A60" s="1">
        <v>20</v>
      </c>
      <c r="B60" s="3" t="s">
        <v>132</v>
      </c>
      <c r="C60" s="4" t="s">
        <v>133</v>
      </c>
      <c r="D60" s="2" t="s">
        <v>13</v>
      </c>
      <c r="E60" s="2" t="s">
        <v>134</v>
      </c>
      <c r="F60" s="2" t="s">
        <v>135</v>
      </c>
      <c r="G60" s="2" t="s">
        <v>136</v>
      </c>
    </row>
    <row r="61" spans="1:7" ht="14.25">
      <c r="A61" s="1">
        <v>21</v>
      </c>
      <c r="B61" s="3" t="s">
        <v>137</v>
      </c>
      <c r="C61" s="4" t="s">
        <v>138</v>
      </c>
      <c r="D61" s="2" t="s">
        <v>30</v>
      </c>
      <c r="E61" s="2" t="s">
        <v>139</v>
      </c>
      <c r="F61" s="2" t="s">
        <v>140</v>
      </c>
      <c r="G61" s="2" t="s">
        <v>141</v>
      </c>
    </row>
    <row r="62" spans="1:7" ht="14.25">
      <c r="A62" s="1">
        <v>22</v>
      </c>
      <c r="B62" s="3" t="s">
        <v>137</v>
      </c>
      <c r="C62" s="4" t="s">
        <v>142</v>
      </c>
      <c r="D62" s="2" t="s">
        <v>31</v>
      </c>
      <c r="E62" s="2" t="s">
        <v>143</v>
      </c>
      <c r="F62" s="2" t="s">
        <v>144</v>
      </c>
      <c r="G62" s="2" t="s">
        <v>145</v>
      </c>
    </row>
    <row r="63" spans="1:7" ht="14.25">
      <c r="A63" s="1">
        <v>23</v>
      </c>
      <c r="B63" s="3" t="s">
        <v>146</v>
      </c>
      <c r="C63" s="4" t="s">
        <v>147</v>
      </c>
      <c r="D63" s="2" t="s">
        <v>4</v>
      </c>
      <c r="E63" s="2" t="s">
        <v>148</v>
      </c>
      <c r="F63" s="2" t="s">
        <v>149</v>
      </c>
      <c r="G63" s="2" t="s">
        <v>150</v>
      </c>
    </row>
    <row r="64" spans="1:7" ht="14.25">
      <c r="A64" s="1">
        <v>24</v>
      </c>
      <c r="B64" s="3" t="s">
        <v>151</v>
      </c>
      <c r="C64" s="4" t="s">
        <v>152</v>
      </c>
      <c r="D64" s="2" t="s">
        <v>19</v>
      </c>
      <c r="E64" s="2" t="s">
        <v>153</v>
      </c>
      <c r="F64" s="2" t="s">
        <v>154</v>
      </c>
      <c r="G64" s="2" t="s">
        <v>155</v>
      </c>
    </row>
    <row r="65" spans="1:7" ht="14.25">
      <c r="A65" s="1">
        <v>25</v>
      </c>
      <c r="B65" s="3" t="s">
        <v>156</v>
      </c>
      <c r="C65" s="4" t="s">
        <v>157</v>
      </c>
      <c r="D65" s="2" t="s">
        <v>24</v>
      </c>
      <c r="E65" s="2" t="s">
        <v>158</v>
      </c>
      <c r="F65" s="2" t="s">
        <v>159</v>
      </c>
      <c r="G65" s="2" t="s">
        <v>160</v>
      </c>
    </row>
    <row r="66" spans="1:7" ht="14.25">
      <c r="A66" s="1">
        <v>26</v>
      </c>
      <c r="B66" s="3" t="s">
        <v>161</v>
      </c>
      <c r="C66" s="4" t="s">
        <v>162</v>
      </c>
      <c r="D66" s="2" t="s">
        <v>28</v>
      </c>
      <c r="E66" s="2" t="s">
        <v>163</v>
      </c>
      <c r="F66" s="2" t="s">
        <v>164</v>
      </c>
      <c r="G66" s="2" t="s">
        <v>165</v>
      </c>
    </row>
    <row r="67" spans="1:7" ht="14.25">
      <c r="A67" s="1">
        <v>27</v>
      </c>
      <c r="B67" s="3" t="s">
        <v>166</v>
      </c>
      <c r="C67" s="4" t="s">
        <v>167</v>
      </c>
      <c r="D67" s="2" t="s">
        <v>34</v>
      </c>
      <c r="E67" s="2" t="s">
        <v>168</v>
      </c>
      <c r="F67" s="2" t="s">
        <v>169</v>
      </c>
      <c r="G67" s="2" t="s">
        <v>170</v>
      </c>
    </row>
    <row r="68" spans="1:7" ht="14.25">
      <c r="A68" s="1">
        <v>28</v>
      </c>
      <c r="B68" s="3" t="s">
        <v>171</v>
      </c>
      <c r="C68" s="4" t="s">
        <v>172</v>
      </c>
      <c r="D68" s="2" t="s">
        <v>29</v>
      </c>
      <c r="E68" s="2" t="s">
        <v>173</v>
      </c>
      <c r="F68" s="2" t="s">
        <v>174</v>
      </c>
      <c r="G68" s="2" t="s">
        <v>175</v>
      </c>
    </row>
    <row r="69" spans="1:7" ht="14.25">
      <c r="A69" s="1">
        <v>29</v>
      </c>
      <c r="B69" s="3" t="s">
        <v>176</v>
      </c>
      <c r="C69" s="4" t="s">
        <v>177</v>
      </c>
      <c r="D69" s="2" t="s">
        <v>35</v>
      </c>
      <c r="E69" s="2" t="s">
        <v>178</v>
      </c>
      <c r="F69" s="2" t="s">
        <v>179</v>
      </c>
      <c r="G69" s="2" t="s">
        <v>180</v>
      </c>
    </row>
    <row r="70" spans="1:7" ht="14.25">
      <c r="A70" s="1">
        <v>30</v>
      </c>
      <c r="B70" s="3" t="s">
        <v>181</v>
      </c>
      <c r="C70" s="4" t="s">
        <v>182</v>
      </c>
      <c r="D70" s="2" t="s">
        <v>8</v>
      </c>
      <c r="E70" s="2" t="s">
        <v>183</v>
      </c>
      <c r="F70" s="2" t="s">
        <v>184</v>
      </c>
      <c r="G70" s="2" t="s">
        <v>185</v>
      </c>
    </row>
    <row r="71" spans="1:7" ht="14.25">
      <c r="A71" s="1">
        <v>31</v>
      </c>
      <c r="B71" s="3" t="s">
        <v>186</v>
      </c>
      <c r="C71" s="4" t="s">
        <v>187</v>
      </c>
      <c r="D71" s="2" t="s">
        <v>33</v>
      </c>
      <c r="E71" s="2" t="s">
        <v>188</v>
      </c>
      <c r="F71" s="2" t="s">
        <v>189</v>
      </c>
      <c r="G71" s="2" t="s">
        <v>190</v>
      </c>
    </row>
    <row r="72" spans="1:7" ht="14.25">
      <c r="A72" s="1">
        <v>32</v>
      </c>
      <c r="B72" s="5" t="s">
        <v>191</v>
      </c>
      <c r="C72" s="4" t="s">
        <v>192</v>
      </c>
      <c r="D72" s="2" t="s">
        <v>23</v>
      </c>
      <c r="E72" s="2" t="s">
        <v>193</v>
      </c>
      <c r="F72" s="2" t="s">
        <v>194</v>
      </c>
      <c r="G72" s="2" t="s">
        <v>195</v>
      </c>
    </row>
    <row r="73" spans="1:7" ht="14.25">
      <c r="A73" s="1">
        <v>33</v>
      </c>
      <c r="B73" s="5" t="s">
        <v>196</v>
      </c>
      <c r="C73" s="2" t="s">
        <v>197</v>
      </c>
      <c r="D73" s="2" t="s">
        <v>36</v>
      </c>
      <c r="E73" s="2" t="s">
        <v>198</v>
      </c>
      <c r="F73" s="2" t="s">
        <v>199</v>
      </c>
      <c r="G73" s="2" t="s">
        <v>200</v>
      </c>
    </row>
  </sheetData>
  <sheetProtection selectLockedCells="1" selectUnlockedCells="1"/>
  <phoneticPr fontId="25"/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0"/>
  <sheetViews>
    <sheetView tabSelected="1" zoomScaleNormal="100" workbookViewId="0">
      <selection activeCell="K10" sqref="K10"/>
    </sheetView>
  </sheetViews>
  <sheetFormatPr defaultColWidth="8.625" defaultRowHeight="14.25"/>
  <cols>
    <col min="9" max="9" width="19.875" style="2" customWidth="1"/>
  </cols>
  <sheetData>
    <row r="1" spans="1:9" ht="13.5">
      <c r="I1"/>
    </row>
    <row r="2" spans="1:9" ht="20.25">
      <c r="A2" s="6" t="s">
        <v>201</v>
      </c>
      <c r="I2"/>
    </row>
    <row r="3" spans="1:9" ht="13.5">
      <c r="I3"/>
    </row>
    <row r="4" spans="1:9" ht="13.5" customHeight="1">
      <c r="B4" s="151" t="s">
        <v>202</v>
      </c>
      <c r="C4" s="151"/>
      <c r="D4" s="151"/>
      <c r="E4" s="151"/>
      <c r="F4" s="151"/>
      <c r="G4" s="151"/>
      <c r="H4" s="151"/>
      <c r="I4" s="151"/>
    </row>
    <row r="5" spans="1:9" ht="13.5">
      <c r="B5" s="151"/>
      <c r="C5" s="151"/>
      <c r="D5" s="151"/>
      <c r="E5" s="151"/>
      <c r="F5" s="151"/>
      <c r="G5" s="151"/>
      <c r="H5" s="151"/>
      <c r="I5" s="151"/>
    </row>
    <row r="6" spans="1:9" ht="13.5">
      <c r="B6" s="151"/>
      <c r="C6" s="151"/>
      <c r="D6" s="151"/>
      <c r="E6" s="151"/>
      <c r="F6" s="151"/>
      <c r="G6" s="151"/>
      <c r="H6" s="151"/>
      <c r="I6" s="151"/>
    </row>
    <row r="7" spans="1:9" ht="13.5">
      <c r="I7"/>
    </row>
    <row r="8" spans="1:9" ht="13.5" customHeight="1">
      <c r="B8" s="154" t="s">
        <v>203</v>
      </c>
      <c r="C8" s="154"/>
      <c r="D8" s="154"/>
      <c r="E8" s="154"/>
      <c r="F8" s="154"/>
      <c r="G8" s="154"/>
      <c r="H8" s="154"/>
      <c r="I8" s="154"/>
    </row>
    <row r="9" spans="1:9" ht="13.5">
      <c r="B9" s="154"/>
      <c r="C9" s="154"/>
      <c r="D9" s="154"/>
      <c r="E9" s="154"/>
      <c r="F9" s="154"/>
      <c r="G9" s="154"/>
      <c r="H9" s="154"/>
      <c r="I9" s="154"/>
    </row>
    <row r="10" spans="1:9" ht="27" customHeight="1">
      <c r="B10" s="154"/>
      <c r="C10" s="154"/>
      <c r="D10" s="154"/>
      <c r="E10" s="154"/>
      <c r="F10" s="154"/>
      <c r="G10" s="154"/>
      <c r="H10" s="154"/>
      <c r="I10" s="154"/>
    </row>
    <row r="11" spans="1:9" ht="13.5">
      <c r="B11" s="7"/>
      <c r="C11" s="7"/>
      <c r="D11" s="7"/>
      <c r="E11" s="7"/>
      <c r="F11" s="7"/>
      <c r="G11" s="7"/>
      <c r="H11" s="7"/>
      <c r="I11" s="7"/>
    </row>
    <row r="12" spans="1:9">
      <c r="B12" s="2" t="s">
        <v>204</v>
      </c>
      <c r="I12"/>
    </row>
    <row r="13" spans="1:9" ht="13.5">
      <c r="I13"/>
    </row>
    <row r="14" spans="1:9" ht="13.5" customHeight="1">
      <c r="B14" s="154" t="s">
        <v>205</v>
      </c>
      <c r="C14" s="154"/>
      <c r="D14" s="154"/>
      <c r="E14" s="154"/>
      <c r="F14" s="154"/>
      <c r="G14" s="154"/>
      <c r="H14" s="154"/>
      <c r="I14" s="154"/>
    </row>
    <row r="15" spans="1:9" ht="27.75" customHeight="1">
      <c r="B15" s="154"/>
      <c r="C15" s="154"/>
      <c r="D15" s="154"/>
      <c r="E15" s="154"/>
      <c r="F15" s="154"/>
      <c r="G15" s="154"/>
      <c r="H15" s="154"/>
      <c r="I15" s="154"/>
    </row>
    <row r="16" spans="1:9" ht="13.5">
      <c r="B16" s="7"/>
      <c r="C16" s="7"/>
      <c r="D16" s="7"/>
      <c r="E16" s="7"/>
      <c r="F16" s="7"/>
      <c r="G16" s="7"/>
      <c r="H16" s="7"/>
      <c r="I16" s="7"/>
    </row>
    <row r="17" spans="2:9">
      <c r="B17" s="2" t="s">
        <v>206</v>
      </c>
      <c r="I17"/>
    </row>
    <row r="18" spans="2:9" ht="13.5">
      <c r="I18"/>
    </row>
    <row r="19" spans="2:9" ht="13.5" customHeight="1">
      <c r="B19" s="151" t="s">
        <v>207</v>
      </c>
      <c r="C19" s="151"/>
      <c r="D19" s="151"/>
      <c r="E19" s="151"/>
      <c r="F19" s="151"/>
      <c r="G19" s="151"/>
      <c r="H19" s="151"/>
      <c r="I19" s="151"/>
    </row>
    <row r="20" spans="2:9" ht="13.5">
      <c r="B20" s="151"/>
      <c r="C20" s="151"/>
      <c r="D20" s="151"/>
      <c r="E20" s="151"/>
      <c r="F20" s="151"/>
      <c r="G20" s="151"/>
      <c r="H20" s="151"/>
      <c r="I20" s="151"/>
    </row>
    <row r="21" spans="2:9" ht="13.5">
      <c r="B21" s="7"/>
      <c r="C21" s="7"/>
      <c r="D21" s="7"/>
      <c r="E21" s="7"/>
      <c r="F21" s="7"/>
      <c r="G21" s="7"/>
      <c r="H21" s="7"/>
      <c r="I21" s="7"/>
    </row>
    <row r="22" spans="2:9" ht="13.5">
      <c r="D22" s="155" t="str">
        <f>"例：「"&amp;主管校用!M9&amp;"男」"</f>
        <v>例：「小千谷西男」</v>
      </c>
      <c r="E22" s="155"/>
      <c r="F22" s="8"/>
      <c r="G22" s="8"/>
      <c r="H22" s="8"/>
      <c r="I22"/>
    </row>
    <row r="23" spans="2:9" ht="13.5">
      <c r="I23"/>
    </row>
    <row r="24" spans="2:9">
      <c r="B24" s="2" t="s">
        <v>208</v>
      </c>
      <c r="I24"/>
    </row>
    <row r="25" spans="2:9" ht="20.25">
      <c r="B25" s="2" t="s">
        <v>209</v>
      </c>
      <c r="E25" s="6"/>
      <c r="F25" s="6" t="str">
        <f>主管校用!M14</f>
        <v>netsu.yoshio@nein.ed.jp</v>
      </c>
      <c r="I25"/>
    </row>
    <row r="26" spans="2:9" ht="13.5">
      <c r="I26"/>
    </row>
    <row r="27" spans="2:9" ht="18.75">
      <c r="C27" s="9" t="str">
        <f>"申込期限　"&amp;主管校用!M17&amp;"月　"&amp;主管校用!O17&amp;"日("&amp;主管校用!Q17&amp;")まで"</f>
        <v>申込期限　10月　3日(金)まで</v>
      </c>
      <c r="I27"/>
    </row>
    <row r="28" spans="2:9" ht="13.5">
      <c r="I28"/>
    </row>
    <row r="29" spans="2:9" ht="13.5" customHeight="1">
      <c r="B29" s="151" t="s">
        <v>210</v>
      </c>
      <c r="C29" s="151"/>
      <c r="D29" s="151"/>
      <c r="E29" s="151"/>
      <c r="F29" s="151"/>
      <c r="G29" s="151"/>
      <c r="H29" s="151"/>
      <c r="I29" s="151"/>
    </row>
    <row r="30" spans="2:9" ht="13.5">
      <c r="B30" s="151"/>
      <c r="C30" s="151"/>
      <c r="D30" s="151"/>
      <c r="E30" s="151"/>
      <c r="F30" s="151"/>
      <c r="G30" s="151"/>
      <c r="H30" s="151"/>
      <c r="I30" s="151"/>
    </row>
    <row r="31" spans="2:9" ht="13.5">
      <c r="B31" s="7"/>
      <c r="C31" s="7"/>
      <c r="D31" s="7"/>
      <c r="E31" s="7"/>
      <c r="F31" s="7"/>
      <c r="G31" s="7"/>
      <c r="H31" s="7"/>
      <c r="I31"/>
    </row>
    <row r="32" spans="2:9" ht="20.25">
      <c r="B32" s="6" t="str">
        <f>"〒"&amp;+IF(主管校用!$M$9="","",VLOOKUP(VLOOKUP(主管校用!$M$9,加盟校!$D$1:$F$33,3),加盟校!$A$41:$E$73,2))</f>
        <v>〒９４７－００２８</v>
      </c>
      <c r="I32"/>
    </row>
    <row r="33" spans="2:14" ht="20.25">
      <c r="B33" s="6" t="str">
        <f>IF(主管校用!$M$9="","",VLOOKUP(VLOOKUP(主管校用!$M$9,加盟校!$D$1:$F$33,3),加盟校!$A$41:$E$73,3))</f>
        <v>小千谷市城内３丁目３－１１</v>
      </c>
      <c r="I33"/>
      <c r="J33" s="3"/>
      <c r="K33" s="4"/>
      <c r="L33" s="1"/>
      <c r="M33" s="1"/>
    </row>
    <row r="34" spans="2:14" ht="20.25">
      <c r="B34" s="6" t="str">
        <f>IF(主管校用!$M$9="","",VLOOKUP(VLOOKUP(主管校用!$M$9,加盟校!$D$1:$F$33,3),加盟校!$A$41:$G$73,7))&amp;"　　　"&amp;主管校用!M12&amp;"　"&amp;主管校用!P12&amp;"　宛"</f>
        <v>新潟県立小千谷西高等学校　　　根津　欣央　宛</v>
      </c>
      <c r="I34"/>
    </row>
    <row r="35" spans="2:14" ht="20.25">
      <c r="B35" s="6" t="str">
        <f>"TEL　"&amp;IF(主管校用!$M$9="","",VLOOKUP(VLOOKUP(主管校用!$M$9,加盟校!$D$1:$F$33,3),加盟校!$A$41:$G$73,5))&amp;"（代表）"</f>
        <v>TEL　０２５８－８２－４３３５（代表）</v>
      </c>
      <c r="F35" s="10"/>
      <c r="I35" s="6"/>
      <c r="K35" s="3"/>
      <c r="L35" s="4"/>
      <c r="M35" s="1"/>
      <c r="N35" s="1"/>
    </row>
    <row r="36" spans="2:14" ht="20.25">
      <c r="B36" s="6" t="str">
        <f>"FAX　"&amp;IF(主管校用!$M$9="","",VLOOKUP(VLOOKUP(主管校用!$M$9,加盟校!$D$1:$F$33,3),加盟校!$A$41:$G$73,6))</f>
        <v>FAX　０２５８－８２－０７００</v>
      </c>
      <c r="I36" s="6"/>
    </row>
    <row r="37" spans="2:14" ht="7.5" customHeight="1">
      <c r="I37"/>
    </row>
    <row r="38" spans="2:14" ht="13.5">
      <c r="I38"/>
    </row>
    <row r="39" spans="2:14" ht="13.5" customHeight="1">
      <c r="B39" s="151" t="s">
        <v>211</v>
      </c>
      <c r="C39" s="151"/>
      <c r="D39" s="151"/>
      <c r="E39" s="151"/>
      <c r="F39" s="151"/>
      <c r="G39" s="151"/>
      <c r="H39" s="151"/>
      <c r="I39" s="151"/>
    </row>
    <row r="40" spans="2:14" ht="13.5">
      <c r="B40" s="152"/>
      <c r="C40" s="152"/>
      <c r="D40" s="152"/>
      <c r="E40" s="152"/>
      <c r="F40" s="152"/>
      <c r="G40" s="152"/>
      <c r="H40" s="152"/>
      <c r="I40" s="153"/>
    </row>
  </sheetData>
  <sheetProtection selectLockedCells="1" selectUnlockedCells="1"/>
  <mergeCells count="7">
    <mergeCell ref="B39:I40"/>
    <mergeCell ref="B4:I6"/>
    <mergeCell ref="B8:I10"/>
    <mergeCell ref="B14:I15"/>
    <mergeCell ref="B19:I20"/>
    <mergeCell ref="D22:E22"/>
    <mergeCell ref="B29:I30"/>
  </mergeCells>
  <phoneticPr fontId="25"/>
  <pageMargins left="0.59027777777777779" right="0.59027777777777779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V43"/>
  <sheetViews>
    <sheetView zoomScaleNormal="100" workbookViewId="0">
      <selection sqref="A1:B1"/>
    </sheetView>
  </sheetViews>
  <sheetFormatPr defaultRowHeight="13.5"/>
  <cols>
    <col min="1" max="1" width="12.5" style="11" customWidth="1"/>
    <col min="2" max="2" width="11.25" style="11" customWidth="1"/>
    <col min="3" max="3" width="6.25" style="11" customWidth="1"/>
    <col min="4" max="5" width="5" style="11" customWidth="1"/>
    <col min="6" max="9" width="6.25" style="11" customWidth="1"/>
    <col min="10" max="10" width="2.5" style="11" customWidth="1"/>
    <col min="11" max="11" width="3.75" style="11" customWidth="1"/>
    <col min="12" max="12" width="6.25" style="11" customWidth="1"/>
    <col min="13" max="13" width="11.25" style="11" customWidth="1"/>
    <col min="14" max="14" width="5.75" style="11" customWidth="1"/>
    <col min="15" max="32" width="9" style="11"/>
    <col min="33" max="33" width="42.625" style="11" customWidth="1"/>
    <col min="34" max="16384" width="9" style="11"/>
  </cols>
  <sheetData>
    <row r="1" spans="1:256" ht="25.5">
      <c r="A1" s="156" t="str">
        <f ca="1">"令和"&amp;DBCS(YEAR(TODAY())-2018)&amp;"年度"</f>
        <v>令和７年度</v>
      </c>
      <c r="B1" s="156"/>
      <c r="C1" s="157" t="s">
        <v>212</v>
      </c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</row>
    <row r="2" spans="1:256" ht="8.25" customHeight="1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ht="25.5" customHeight="1">
      <c r="A3" s="12" t="s">
        <v>213</v>
      </c>
      <c r="B3" s="158"/>
      <c r="C3" s="158"/>
      <c r="D3"/>
      <c r="E3"/>
      <c r="F3"/>
      <c r="G3"/>
      <c r="H3"/>
      <c r="I3"/>
      <c r="J3"/>
      <c r="K3"/>
      <c r="L3"/>
      <c r="M3"/>
      <c r="N3" s="13" t="s">
        <v>214</v>
      </c>
      <c r="O3"/>
      <c r="P3" s="14" t="str">
        <f>IF(B3="","性別が未入力です","")</f>
        <v>性別が未入力です</v>
      </c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ht="8.25" customHeight="1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ht="25.5" customHeight="1">
      <c r="A5" s="15" t="s">
        <v>215</v>
      </c>
      <c r="B5" s="159"/>
      <c r="C5" s="159"/>
      <c r="D5" s="159"/>
      <c r="E5" s="159"/>
      <c r="F5" s="159"/>
      <c r="G5" s="159"/>
      <c r="H5" s="16" t="str">
        <f>IF(OR(B5="",B5="長岡工業高等専門学校",B5="十日町高等学校松之山分校"),"",IF(OR(B5="燕中等",B5="津南中等"),"教育学校","高等学校"))</f>
        <v/>
      </c>
      <c r="I5" s="16"/>
      <c r="J5" s="16"/>
      <c r="K5" s="16"/>
      <c r="L5" s="16"/>
      <c r="M5" s="16"/>
      <c r="N5" s="17"/>
      <c r="O5"/>
      <c r="P5" s="18" t="str">
        <f>IF(B5="","学校名が未入力です","")</f>
        <v>学校名が未入力です</v>
      </c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ht="25.5" customHeight="1">
      <c r="A6" s="160" t="s">
        <v>216</v>
      </c>
      <c r="B6" s="19" t="s">
        <v>217</v>
      </c>
      <c r="C6" s="161" t="str">
        <f>+IF($B$5="","",VLOOKUP(主管校用!$C$1,加盟校!$A$41:$E$73,2))</f>
        <v/>
      </c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ht="25.5" customHeight="1">
      <c r="A7" s="160"/>
      <c r="B7" s="19" t="s">
        <v>218</v>
      </c>
      <c r="C7" s="161" t="str">
        <f>+IF($B$5="","",VLOOKUP(主管校用!$C$1,加盟校!$A$41:$E$73,3))</f>
        <v/>
      </c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ht="25.5" customHeight="1">
      <c r="A8" s="160"/>
      <c r="B8" s="20" t="s">
        <v>219</v>
      </c>
      <c r="C8" s="162" t="str">
        <f>+IF($B$5="","",VLOOKUP(主管校用!$C$1,加盟校!$A$41:$E$73,5))</f>
        <v/>
      </c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ht="8.25" customHeight="1">
      <c r="A9" s="21"/>
      <c r="B9" s="22"/>
      <c r="C9" s="23"/>
      <c r="D9" s="23"/>
      <c r="E9" s="21"/>
      <c r="F9" s="24"/>
      <c r="G9" s="24"/>
      <c r="H9" s="24"/>
      <c r="I9" s="24"/>
      <c r="J9" s="24"/>
      <c r="K9" s="24"/>
      <c r="L9" s="24"/>
      <c r="M9" s="24"/>
      <c r="N9" s="24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13.5" customHeight="1">
      <c r="A10" s="25"/>
      <c r="B10" s="26" t="s">
        <v>220</v>
      </c>
      <c r="C10" s="163" t="s">
        <v>221</v>
      </c>
      <c r="D10" s="163"/>
      <c r="E10" s="27"/>
      <c r="F10" s="24"/>
      <c r="G10" s="24"/>
      <c r="H10" s="24"/>
      <c r="I10" s="24"/>
      <c r="J10" s="24"/>
      <c r="K10" s="24"/>
      <c r="L10" s="24"/>
      <c r="M10" s="24"/>
      <c r="N10" s="24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ht="25.5" customHeight="1">
      <c r="A11" s="28" t="s">
        <v>222</v>
      </c>
      <c r="B11" s="29"/>
      <c r="C11" s="164"/>
      <c r="D11" s="164"/>
      <c r="E11" s="30" t="s">
        <v>223</v>
      </c>
      <c r="F11" s="24"/>
      <c r="G11" s="31" t="s">
        <v>224</v>
      </c>
      <c r="H11" s="24"/>
      <c r="I11" s="24"/>
      <c r="J11" s="24"/>
      <c r="K11" s="24"/>
      <c r="L11" s="24"/>
      <c r="M11" s="32"/>
      <c r="N11" s="32"/>
      <c r="O11"/>
      <c r="P11" s="18" t="str">
        <f>IF(B11="","記載責任者が未入力です","")</f>
        <v>記載責任者が未入力です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ht="25.5" customHeight="1">
      <c r="A12" s="33" t="s">
        <v>225</v>
      </c>
      <c r="B12" s="29"/>
      <c r="C12" s="164"/>
      <c r="D12" s="164"/>
      <c r="E12" s="34"/>
      <c r="F12" s="35" t="str">
        <f>主管校用!I7</f>
        <v>24日</v>
      </c>
      <c r="G12" s="36"/>
      <c r="H12" s="37" t="str">
        <f>主管校用!J7</f>
        <v>25日</v>
      </c>
      <c r="I12" s="38"/>
      <c r="J12" s="165" t="str">
        <f>主管校用!K7</f>
        <v>26日</v>
      </c>
      <c r="K12" s="165" t="s">
        <v>226</v>
      </c>
      <c r="L12" s="39"/>
      <c r="M12"/>
      <c r="N12"/>
      <c r="O12"/>
      <c r="P12" s="18" t="str">
        <f>IF(B12="","引率顧問名が未入力です",IF(AND(G12="",I12="",L12=""),"引率される日付が未入力です",""))</f>
        <v>引率顧問名が未入力です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ht="25.5" customHeight="1">
      <c r="A13" s="166" t="s">
        <v>227</v>
      </c>
      <c r="B13" s="29"/>
      <c r="C13" s="164"/>
      <c r="D13" s="164"/>
      <c r="E13" s="34"/>
      <c r="F13" s="19" t="str">
        <f>F12</f>
        <v>24日</v>
      </c>
      <c r="G13" s="40"/>
      <c r="H13" s="41" t="str">
        <f>H12</f>
        <v>25日</v>
      </c>
      <c r="I13" s="42"/>
      <c r="J13" s="167" t="str">
        <f>J12</f>
        <v>26日</v>
      </c>
      <c r="K13" s="167" t="str">
        <f>K12</f>
        <v>５日</v>
      </c>
      <c r="L13" s="43"/>
      <c r="M13"/>
      <c r="N13"/>
      <c r="O13"/>
      <c r="P13" s="18" t="str">
        <f>IF(B13="","引率顧問名が未入力です",IF(AND(G13="",I13="",L13=""),"引率される日付が未入力です",""))</f>
        <v>引率顧問名が未入力です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25.5" customHeight="1">
      <c r="A14" s="166"/>
      <c r="B14" s="44"/>
      <c r="C14" s="168"/>
      <c r="D14" s="168"/>
      <c r="E14" s="45"/>
      <c r="F14" s="20" t="str">
        <f>F13</f>
        <v>24日</v>
      </c>
      <c r="G14" s="46"/>
      <c r="H14" s="47" t="str">
        <f>H13</f>
        <v>25日</v>
      </c>
      <c r="I14" s="48"/>
      <c r="J14" s="169" t="str">
        <f>J13</f>
        <v>26日</v>
      </c>
      <c r="K14" s="169" t="str">
        <f>K13</f>
        <v>５日</v>
      </c>
      <c r="L14" s="49"/>
      <c r="M14"/>
      <c r="N14"/>
      <c r="O14"/>
      <c r="P14" s="18" t="str">
        <f>IF(B14="","引率顧問名が未入力です",IF(AND(G14="",I14="",L14=""),"引率される日付が未入力です",""))</f>
        <v>引率顧問名が未入力です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ht="8.25" customHeight="1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ht="25.5" customHeight="1">
      <c r="A16" s="50" t="s">
        <v>228</v>
      </c>
      <c r="B16"/>
      <c r="C16" s="170" t="s">
        <v>229</v>
      </c>
      <c r="D16" s="170"/>
      <c r="E16" s="158"/>
      <c r="F16" s="158"/>
      <c r="G16" s="52" t="s">
        <v>230</v>
      </c>
      <c r="H16"/>
      <c r="I16"/>
      <c r="J16"/>
      <c r="K16"/>
      <c r="L16"/>
      <c r="M16"/>
      <c r="N16"/>
      <c r="O16"/>
      <c r="P16" s="18" t="str">
        <f>IF(E16="","参加の有無が未入力です","")</f>
        <v>参加の有無が未入力です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ht="8.25" customHeight="1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s="53" customFormat="1" ht="14.25">
      <c r="A18" s="171" t="s">
        <v>215</v>
      </c>
      <c r="B18" s="172" t="s">
        <v>231</v>
      </c>
      <c r="C18" s="173" t="s">
        <v>232</v>
      </c>
      <c r="D18" s="173"/>
      <c r="E18" s="173"/>
      <c r="F18" s="173"/>
      <c r="G18" s="174" t="s">
        <v>233</v>
      </c>
      <c r="H18" s="174"/>
      <c r="I18" s="174"/>
      <c r="J18" s="174"/>
      <c r="K18" s="174"/>
      <c r="L18" s="174"/>
      <c r="M18" s="174"/>
      <c r="N18" s="175" t="s">
        <v>234</v>
      </c>
    </row>
    <row r="19" spans="1:256" ht="14.25">
      <c r="A19" s="171"/>
      <c r="B19" s="172"/>
      <c r="C19" s="176" t="s">
        <v>220</v>
      </c>
      <c r="D19" s="176"/>
      <c r="E19" s="177" t="s">
        <v>221</v>
      </c>
      <c r="F19" s="177"/>
      <c r="G19" s="178" t="s">
        <v>235</v>
      </c>
      <c r="H19" s="178"/>
      <c r="I19" s="178"/>
      <c r="J19" s="178"/>
      <c r="K19" s="177" t="s">
        <v>236</v>
      </c>
      <c r="L19" s="177"/>
      <c r="M19" s="177"/>
      <c r="N19" s="175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ht="25.5" customHeight="1">
      <c r="A20" s="179" t="str">
        <f>IF($B$5="","",IF($B$5="長岡工業高等専門学校","長岡高専",IF($B$5="十日町高等学校松之山分校","十日町松之山",$B$5)))</f>
        <v/>
      </c>
      <c r="B20" s="180">
        <v>1</v>
      </c>
      <c r="C20" s="181"/>
      <c r="D20" s="181"/>
      <c r="E20" s="182"/>
      <c r="F20" s="182"/>
      <c r="G20" s="183"/>
      <c r="H20" s="183"/>
      <c r="I20" s="183"/>
      <c r="J20" s="183"/>
      <c r="K20" s="182"/>
      <c r="L20" s="182"/>
      <c r="M20" s="182"/>
      <c r="N20" s="54"/>
      <c r="O20"/>
      <c r="P20" s="18" t="str">
        <f t="shared" ref="P20:P29" si="0">IF(C20="",IF(Y20&lt;&gt;11111,"選手名(姓)が未入力です",""),IF(Y20=0,"",IF(Y20=11111,"",VLOOKUP(Y20,$AF$20:$AG$34,2)&amp;"が未入力です")))</f>
        <v/>
      </c>
      <c r="Q20"/>
      <c r="R20"/>
      <c r="S20"/>
      <c r="T20"/>
      <c r="U20"/>
      <c r="V20"/>
      <c r="W20"/>
      <c r="X20"/>
      <c r="Y20" s="55">
        <f t="shared" ref="Y20:Y29" si="1">SUM(Z20:AD20)</f>
        <v>11111</v>
      </c>
      <c r="Z20" s="55">
        <f t="shared" ref="Z20:Z29" si="2">IF(C20="",1,0)</f>
        <v>1</v>
      </c>
      <c r="AA20" s="55">
        <f t="shared" ref="AA20:AA29" si="3">IF(E20="",10,0)</f>
        <v>10</v>
      </c>
      <c r="AB20" s="55">
        <f t="shared" ref="AB20:AB29" si="4">IF(G20="",100,0)</f>
        <v>100</v>
      </c>
      <c r="AC20" s="55">
        <f t="shared" ref="AC20:AC29" si="5">IF(K20="",1000,0)</f>
        <v>1000</v>
      </c>
      <c r="AD20" s="55">
        <f t="shared" ref="AD20:AD29" si="6">IF(N20="",10000,0)</f>
        <v>10000</v>
      </c>
      <c r="AE20" s="55"/>
      <c r="AF20" s="55">
        <v>10</v>
      </c>
      <c r="AG20" s="56" t="s">
        <v>237</v>
      </c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ht="25.5" customHeight="1">
      <c r="A21" s="179"/>
      <c r="B21" s="180"/>
      <c r="C21" s="184"/>
      <c r="D21" s="184"/>
      <c r="E21" s="185"/>
      <c r="F21" s="185"/>
      <c r="G21" s="186"/>
      <c r="H21" s="186"/>
      <c r="I21" s="186"/>
      <c r="J21" s="186"/>
      <c r="K21" s="185"/>
      <c r="L21" s="185"/>
      <c r="M21" s="185"/>
      <c r="N21" s="54"/>
      <c r="O21"/>
      <c r="P21" s="18" t="str">
        <f t="shared" si="0"/>
        <v/>
      </c>
      <c r="Q21"/>
      <c r="R21"/>
      <c r="S21"/>
      <c r="T21"/>
      <c r="U21"/>
      <c r="V21"/>
      <c r="W21"/>
      <c r="X21"/>
      <c r="Y21" s="55">
        <f t="shared" si="1"/>
        <v>11111</v>
      </c>
      <c r="Z21" s="55">
        <f t="shared" si="2"/>
        <v>1</v>
      </c>
      <c r="AA21" s="55">
        <f t="shared" si="3"/>
        <v>10</v>
      </c>
      <c r="AB21" s="55">
        <f t="shared" si="4"/>
        <v>100</v>
      </c>
      <c r="AC21" s="55">
        <f t="shared" si="5"/>
        <v>1000</v>
      </c>
      <c r="AD21" s="55">
        <f t="shared" si="6"/>
        <v>10000</v>
      </c>
      <c r="AE21" s="55"/>
      <c r="AF21" s="55">
        <v>100</v>
      </c>
      <c r="AG21" s="56" t="s">
        <v>238</v>
      </c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ht="25.5" customHeight="1">
      <c r="A22" s="187" t="str">
        <f>IF($B$5="","",IF($B$5="長岡工業高等専門学校","長岡高専",IF($B$5="十日町高等学校松之山分校","十日町松之山",$B$5)))</f>
        <v/>
      </c>
      <c r="B22" s="188">
        <v>2</v>
      </c>
      <c r="C22" s="184"/>
      <c r="D22" s="184"/>
      <c r="E22" s="185"/>
      <c r="F22" s="185"/>
      <c r="G22" s="186"/>
      <c r="H22" s="186"/>
      <c r="I22" s="186"/>
      <c r="J22" s="186"/>
      <c r="K22" s="185"/>
      <c r="L22" s="185"/>
      <c r="M22" s="185"/>
      <c r="N22" s="58"/>
      <c r="O22"/>
      <c r="P22" s="18" t="str">
        <f t="shared" si="0"/>
        <v/>
      </c>
      <c r="Q22"/>
      <c r="R22"/>
      <c r="S22"/>
      <c r="T22"/>
      <c r="U22"/>
      <c r="V22"/>
      <c r="W22"/>
      <c r="X22"/>
      <c r="Y22" s="55">
        <f t="shared" si="1"/>
        <v>11111</v>
      </c>
      <c r="Z22" s="55">
        <f t="shared" si="2"/>
        <v>1</v>
      </c>
      <c r="AA22" s="55">
        <f t="shared" si="3"/>
        <v>10</v>
      </c>
      <c r="AB22" s="55">
        <f t="shared" si="4"/>
        <v>100</v>
      </c>
      <c r="AC22" s="55">
        <f t="shared" si="5"/>
        <v>1000</v>
      </c>
      <c r="AD22" s="55">
        <f t="shared" si="6"/>
        <v>10000</v>
      </c>
      <c r="AE22" s="55"/>
      <c r="AF22" s="55">
        <v>110</v>
      </c>
      <c r="AG22" s="56" t="s">
        <v>239</v>
      </c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 ht="25.5" customHeight="1">
      <c r="A23" s="187"/>
      <c r="B23" s="188"/>
      <c r="C23" s="184"/>
      <c r="D23" s="184"/>
      <c r="E23" s="185"/>
      <c r="F23" s="185"/>
      <c r="G23" s="186"/>
      <c r="H23" s="186"/>
      <c r="I23" s="186"/>
      <c r="J23" s="186"/>
      <c r="K23" s="185"/>
      <c r="L23" s="185"/>
      <c r="M23" s="185"/>
      <c r="N23" s="54"/>
      <c r="O23"/>
      <c r="P23" s="18" t="str">
        <f t="shared" si="0"/>
        <v/>
      </c>
      <c r="Q23"/>
      <c r="R23"/>
      <c r="S23"/>
      <c r="T23"/>
      <c r="U23"/>
      <c r="V23"/>
      <c r="W23"/>
      <c r="X23"/>
      <c r="Y23" s="55">
        <f t="shared" si="1"/>
        <v>11111</v>
      </c>
      <c r="Z23" s="55">
        <f t="shared" si="2"/>
        <v>1</v>
      </c>
      <c r="AA23" s="55">
        <f t="shared" si="3"/>
        <v>10</v>
      </c>
      <c r="AB23" s="55">
        <f t="shared" si="4"/>
        <v>100</v>
      </c>
      <c r="AC23" s="55">
        <f t="shared" si="5"/>
        <v>1000</v>
      </c>
      <c r="AD23" s="55">
        <f t="shared" si="6"/>
        <v>10000</v>
      </c>
      <c r="AE23" s="55"/>
      <c r="AF23" s="55">
        <v>1000</v>
      </c>
      <c r="AG23" s="56" t="s">
        <v>240</v>
      </c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 ht="25.5" customHeight="1">
      <c r="A24" s="187" t="str">
        <f>IF($B$5="","",IF($B$5="長岡工業高等専門学校","長岡高専",IF($B$5="十日町高等学校松之山分校","十日町松之山",$B$5)))</f>
        <v/>
      </c>
      <c r="B24" s="188">
        <v>3</v>
      </c>
      <c r="C24" s="184"/>
      <c r="D24" s="184"/>
      <c r="E24" s="185"/>
      <c r="F24" s="185"/>
      <c r="G24" s="186"/>
      <c r="H24" s="186"/>
      <c r="I24" s="186"/>
      <c r="J24" s="186"/>
      <c r="K24" s="185"/>
      <c r="L24" s="185"/>
      <c r="M24" s="185"/>
      <c r="N24" s="58"/>
      <c r="O24"/>
      <c r="P24" s="18" t="str">
        <f t="shared" si="0"/>
        <v/>
      </c>
      <c r="Q24"/>
      <c r="R24"/>
      <c r="S24"/>
      <c r="T24"/>
      <c r="U24"/>
      <c r="V24"/>
      <c r="W24"/>
      <c r="X24"/>
      <c r="Y24" s="55">
        <f t="shared" si="1"/>
        <v>11111</v>
      </c>
      <c r="Z24" s="55">
        <f t="shared" si="2"/>
        <v>1</v>
      </c>
      <c r="AA24" s="55">
        <f t="shared" si="3"/>
        <v>10</v>
      </c>
      <c r="AB24" s="55">
        <f t="shared" si="4"/>
        <v>100</v>
      </c>
      <c r="AC24" s="55">
        <f t="shared" si="5"/>
        <v>1000</v>
      </c>
      <c r="AD24" s="55">
        <f t="shared" si="6"/>
        <v>10000</v>
      </c>
      <c r="AE24" s="55"/>
      <c r="AF24" s="55">
        <v>1010</v>
      </c>
      <c r="AG24" s="56" t="s">
        <v>241</v>
      </c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 ht="25.5" customHeight="1">
      <c r="A25" s="187"/>
      <c r="B25" s="188"/>
      <c r="C25" s="184"/>
      <c r="D25" s="184"/>
      <c r="E25" s="185"/>
      <c r="F25" s="185"/>
      <c r="G25" s="186"/>
      <c r="H25" s="186"/>
      <c r="I25" s="186"/>
      <c r="J25" s="186"/>
      <c r="K25" s="185"/>
      <c r="L25" s="185"/>
      <c r="M25" s="185"/>
      <c r="N25" s="54"/>
      <c r="O25"/>
      <c r="P25" s="18" t="str">
        <f t="shared" si="0"/>
        <v/>
      </c>
      <c r="Q25"/>
      <c r="R25"/>
      <c r="S25"/>
      <c r="T25"/>
      <c r="U25"/>
      <c r="V25"/>
      <c r="W25"/>
      <c r="X25"/>
      <c r="Y25" s="55">
        <f t="shared" si="1"/>
        <v>11111</v>
      </c>
      <c r="Z25" s="55">
        <f t="shared" si="2"/>
        <v>1</v>
      </c>
      <c r="AA25" s="55">
        <f t="shared" si="3"/>
        <v>10</v>
      </c>
      <c r="AB25" s="55">
        <f t="shared" si="4"/>
        <v>100</v>
      </c>
      <c r="AC25" s="55">
        <f t="shared" si="5"/>
        <v>1000</v>
      </c>
      <c r="AD25" s="55">
        <f t="shared" si="6"/>
        <v>10000</v>
      </c>
      <c r="AE25" s="55"/>
      <c r="AF25" s="55">
        <v>1100</v>
      </c>
      <c r="AG25" s="56" t="s">
        <v>242</v>
      </c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</row>
    <row r="26" spans="1:256" ht="25.5" customHeight="1">
      <c r="A26" s="187" t="str">
        <f>IF($B$5="","",IF($B$5="長岡工業高等専門学校","長岡高専",IF($B$5="十日町高等学校松之山分校","十日町松之山",$B$5)))</f>
        <v/>
      </c>
      <c r="B26" s="188">
        <v>4</v>
      </c>
      <c r="C26" s="184"/>
      <c r="D26" s="184"/>
      <c r="E26" s="185"/>
      <c r="F26" s="185"/>
      <c r="G26" s="186"/>
      <c r="H26" s="186"/>
      <c r="I26" s="186"/>
      <c r="J26" s="186"/>
      <c r="K26" s="185"/>
      <c r="L26" s="185"/>
      <c r="M26" s="185"/>
      <c r="N26" s="58"/>
      <c r="O26"/>
      <c r="P26" s="18" t="str">
        <f t="shared" si="0"/>
        <v/>
      </c>
      <c r="Q26"/>
      <c r="R26"/>
      <c r="S26"/>
      <c r="T26"/>
      <c r="U26"/>
      <c r="V26"/>
      <c r="W26"/>
      <c r="X26"/>
      <c r="Y26" s="55">
        <f t="shared" si="1"/>
        <v>11111</v>
      </c>
      <c r="Z26" s="55">
        <f t="shared" si="2"/>
        <v>1</v>
      </c>
      <c r="AA26" s="55">
        <f t="shared" si="3"/>
        <v>10</v>
      </c>
      <c r="AB26" s="55">
        <f t="shared" si="4"/>
        <v>100</v>
      </c>
      <c r="AC26" s="55">
        <f t="shared" si="5"/>
        <v>1000</v>
      </c>
      <c r="AD26" s="55">
        <f t="shared" si="6"/>
        <v>10000</v>
      </c>
      <c r="AE26" s="55"/>
      <c r="AF26" s="55">
        <v>1110</v>
      </c>
      <c r="AG26" s="56" t="s">
        <v>243</v>
      </c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</row>
    <row r="27" spans="1:256" ht="25.5" customHeight="1">
      <c r="A27" s="187"/>
      <c r="B27" s="188"/>
      <c r="C27" s="184"/>
      <c r="D27" s="184"/>
      <c r="E27" s="185"/>
      <c r="F27" s="185"/>
      <c r="G27" s="186"/>
      <c r="H27" s="186"/>
      <c r="I27" s="186"/>
      <c r="J27" s="186"/>
      <c r="K27" s="185"/>
      <c r="L27" s="185"/>
      <c r="M27" s="185"/>
      <c r="N27" s="54"/>
      <c r="O27"/>
      <c r="P27" s="18" t="str">
        <f t="shared" si="0"/>
        <v/>
      </c>
      <c r="Q27"/>
      <c r="R27"/>
      <c r="S27"/>
      <c r="T27"/>
      <c r="U27"/>
      <c r="V27"/>
      <c r="W27"/>
      <c r="X27"/>
      <c r="Y27" s="55">
        <f t="shared" si="1"/>
        <v>11111</v>
      </c>
      <c r="Z27" s="55">
        <f t="shared" si="2"/>
        <v>1</v>
      </c>
      <c r="AA27" s="55">
        <f t="shared" si="3"/>
        <v>10</v>
      </c>
      <c r="AB27" s="55">
        <f t="shared" si="4"/>
        <v>100</v>
      </c>
      <c r="AC27" s="55">
        <f t="shared" si="5"/>
        <v>1000</v>
      </c>
      <c r="AD27" s="55">
        <f t="shared" si="6"/>
        <v>10000</v>
      </c>
      <c r="AE27" s="55"/>
      <c r="AF27" s="55">
        <v>10000</v>
      </c>
      <c r="AG27" s="56" t="s">
        <v>234</v>
      </c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</row>
    <row r="28" spans="1:256" ht="25.5" customHeight="1">
      <c r="A28" s="189" t="str">
        <f>IF($B$5="","",IF($B$5="長岡工業高等専門学校","長岡高専",IF($B$5="十日町高等学校松之山分校","十日町松之山",$B$5)))</f>
        <v/>
      </c>
      <c r="B28" s="190">
        <v>5</v>
      </c>
      <c r="C28" s="184"/>
      <c r="D28" s="184"/>
      <c r="E28" s="185"/>
      <c r="F28" s="185"/>
      <c r="G28" s="186"/>
      <c r="H28" s="186"/>
      <c r="I28" s="186"/>
      <c r="J28" s="186"/>
      <c r="K28" s="185"/>
      <c r="L28" s="185"/>
      <c r="M28" s="185"/>
      <c r="N28" s="58"/>
      <c r="O28"/>
      <c r="P28" s="18" t="str">
        <f t="shared" si="0"/>
        <v/>
      </c>
      <c r="Q28"/>
      <c r="R28"/>
      <c r="S28"/>
      <c r="T28"/>
      <c r="U28"/>
      <c r="V28"/>
      <c r="W28"/>
      <c r="X28"/>
      <c r="Y28" s="55">
        <f t="shared" si="1"/>
        <v>11111</v>
      </c>
      <c r="Z28" s="55">
        <f t="shared" si="2"/>
        <v>1</v>
      </c>
      <c r="AA28" s="55">
        <f t="shared" si="3"/>
        <v>10</v>
      </c>
      <c r="AB28" s="55">
        <f t="shared" si="4"/>
        <v>100</v>
      </c>
      <c r="AC28" s="55">
        <f t="shared" si="5"/>
        <v>1000</v>
      </c>
      <c r="AD28" s="55">
        <f t="shared" si="6"/>
        <v>10000</v>
      </c>
      <c r="AE28" s="55"/>
      <c r="AF28" s="55">
        <v>10010</v>
      </c>
      <c r="AG28" s="56" t="s">
        <v>244</v>
      </c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</row>
    <row r="29" spans="1:256" ht="25.5" customHeight="1">
      <c r="A29" s="189"/>
      <c r="B29" s="190"/>
      <c r="C29" s="191"/>
      <c r="D29" s="191"/>
      <c r="E29" s="192"/>
      <c r="F29" s="192"/>
      <c r="G29" s="193"/>
      <c r="H29" s="193"/>
      <c r="I29" s="193"/>
      <c r="J29" s="193"/>
      <c r="K29" s="192"/>
      <c r="L29" s="192"/>
      <c r="M29" s="192"/>
      <c r="N29" s="61"/>
      <c r="O29"/>
      <c r="P29" s="18" t="str">
        <f t="shared" si="0"/>
        <v/>
      </c>
      <c r="Q29"/>
      <c r="R29"/>
      <c r="S29"/>
      <c r="T29"/>
      <c r="U29"/>
      <c r="V29"/>
      <c r="W29"/>
      <c r="X29"/>
      <c r="Y29" s="55">
        <f t="shared" si="1"/>
        <v>11111</v>
      </c>
      <c r="Z29" s="55">
        <f t="shared" si="2"/>
        <v>1</v>
      </c>
      <c r="AA29" s="55">
        <f t="shared" si="3"/>
        <v>10</v>
      </c>
      <c r="AB29" s="55">
        <f t="shared" si="4"/>
        <v>100</v>
      </c>
      <c r="AC29" s="55">
        <f t="shared" si="5"/>
        <v>1000</v>
      </c>
      <c r="AD29" s="55">
        <f t="shared" si="6"/>
        <v>10000</v>
      </c>
      <c r="AE29" s="55"/>
      <c r="AF29" s="55">
        <v>10100</v>
      </c>
      <c r="AG29" s="56" t="s">
        <v>245</v>
      </c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</row>
    <row r="30" spans="1:256" ht="8.25" customHeight="1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 s="55"/>
      <c r="Z30" s="55"/>
      <c r="AA30" s="55"/>
      <c r="AB30" s="55"/>
      <c r="AC30" s="55"/>
      <c r="AD30" s="55"/>
      <c r="AE30" s="55"/>
      <c r="AF30" s="55">
        <v>10110</v>
      </c>
      <c r="AG30" s="56" t="s">
        <v>246</v>
      </c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</row>
    <row r="31" spans="1:256" ht="25.5" customHeight="1">
      <c r="A31" s="50" t="s">
        <v>247</v>
      </c>
      <c r="B31"/>
      <c r="C31" s="170" t="s">
        <v>229</v>
      </c>
      <c r="D31" s="170"/>
      <c r="E31" s="158"/>
      <c r="F31" s="158"/>
      <c r="G31" s="52" t="s">
        <v>230</v>
      </c>
      <c r="H31"/>
      <c r="I31"/>
      <c r="J31"/>
      <c r="K31"/>
      <c r="L31"/>
      <c r="M31"/>
      <c r="N31"/>
      <c r="O31"/>
      <c r="P31" s="18" t="str">
        <f>IF(E31="","参加の有無が未入力です","")</f>
        <v>参加の有無が未入力です</v>
      </c>
      <c r="Q31"/>
      <c r="R31"/>
      <c r="S31"/>
      <c r="T31"/>
      <c r="U31"/>
      <c r="V31"/>
      <c r="W31"/>
      <c r="X31"/>
      <c r="Y31" s="55"/>
      <c r="Z31" s="55"/>
      <c r="AA31" s="55"/>
      <c r="AB31" s="55"/>
      <c r="AC31" s="55"/>
      <c r="AD31" s="55"/>
      <c r="AE31" s="55"/>
      <c r="AF31" s="55">
        <v>11000</v>
      </c>
      <c r="AG31" s="56" t="s">
        <v>248</v>
      </c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</row>
    <row r="32" spans="1:256" ht="8.25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 s="55"/>
      <c r="Z32" s="55"/>
      <c r="AA32" s="55"/>
      <c r="AB32" s="55"/>
      <c r="AC32" s="55"/>
      <c r="AD32" s="55"/>
      <c r="AE32" s="55"/>
      <c r="AF32" s="55">
        <v>11010</v>
      </c>
      <c r="AG32" s="56" t="s">
        <v>249</v>
      </c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</row>
    <row r="33" spans="1:256" ht="13.5" customHeight="1">
      <c r="A33" s="171" t="s">
        <v>215</v>
      </c>
      <c r="B33" s="172" t="s">
        <v>231</v>
      </c>
      <c r="C33" s="173" t="s">
        <v>232</v>
      </c>
      <c r="D33" s="173"/>
      <c r="E33" s="173"/>
      <c r="F33" s="173"/>
      <c r="G33" s="174" t="s">
        <v>233</v>
      </c>
      <c r="H33" s="174"/>
      <c r="I33" s="174"/>
      <c r="J33" s="174"/>
      <c r="K33" s="174"/>
      <c r="L33" s="174"/>
      <c r="M33" s="174"/>
      <c r="N33" s="175" t="s">
        <v>234</v>
      </c>
      <c r="O33"/>
      <c r="P33"/>
      <c r="Q33"/>
      <c r="R33"/>
      <c r="S33"/>
      <c r="T33"/>
      <c r="U33"/>
      <c r="V33"/>
      <c r="W33"/>
      <c r="X33"/>
      <c r="Y33" s="55"/>
      <c r="Z33" s="55"/>
      <c r="AA33" s="55"/>
      <c r="AB33" s="55"/>
      <c r="AC33" s="55"/>
      <c r="AD33" s="55"/>
      <c r="AE33" s="55"/>
      <c r="AF33" s="55">
        <v>11100</v>
      </c>
      <c r="AG33" s="56" t="s">
        <v>250</v>
      </c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</row>
    <row r="34" spans="1:256" s="53" customFormat="1" ht="13.5" customHeight="1">
      <c r="A34" s="171"/>
      <c r="B34" s="172"/>
      <c r="C34" s="176" t="s">
        <v>220</v>
      </c>
      <c r="D34" s="176"/>
      <c r="E34" s="177" t="s">
        <v>221</v>
      </c>
      <c r="F34" s="177"/>
      <c r="G34" s="178" t="s">
        <v>235</v>
      </c>
      <c r="H34" s="178"/>
      <c r="I34" s="178"/>
      <c r="J34" s="178"/>
      <c r="K34" s="177" t="s">
        <v>236</v>
      </c>
      <c r="L34" s="177"/>
      <c r="M34" s="177"/>
      <c r="N34" s="175"/>
      <c r="Y34" s="62"/>
      <c r="Z34" s="62"/>
      <c r="AA34" s="62"/>
      <c r="AB34" s="62"/>
      <c r="AC34" s="62"/>
      <c r="AD34" s="62"/>
      <c r="AE34" s="62"/>
      <c r="AF34" s="55">
        <v>11110</v>
      </c>
      <c r="AG34" s="56" t="s">
        <v>251</v>
      </c>
    </row>
    <row r="35" spans="1:256" ht="25.5" customHeight="1">
      <c r="A35" s="63" t="str">
        <f>IF($B$5="","",IF($B$5="長岡工業高等専門学校","長岡高専",IF($B$5="十日町高等学校松之山分校","十日町松之山",$B$5)))</f>
        <v/>
      </c>
      <c r="B35" s="64">
        <v>1</v>
      </c>
      <c r="C35" s="181"/>
      <c r="D35" s="181"/>
      <c r="E35" s="182"/>
      <c r="F35" s="182"/>
      <c r="G35" s="183"/>
      <c r="H35" s="183"/>
      <c r="I35" s="183"/>
      <c r="J35" s="183"/>
      <c r="K35" s="182"/>
      <c r="L35" s="182"/>
      <c r="M35" s="182"/>
      <c r="N35" s="54"/>
      <c r="P35" s="11" t="str">
        <f>IF(C35="",IF(Y35&lt;&gt;11111,"選手名(姓)が未入力です",""),IF(Y35=0,"",IF(Y35=11111,"",VLOOKUP(Y35,$AF$20:$AG$34,2)&amp;"が未入力です")))</f>
        <v/>
      </c>
      <c r="Y35" s="55">
        <f>SUM(Z35:AD35)</f>
        <v>11111</v>
      </c>
      <c r="Z35" s="55">
        <f>IF(C35="",1,0)</f>
        <v>1</v>
      </c>
      <c r="AA35" s="55">
        <f>IF(E35="",10,0)</f>
        <v>10</v>
      </c>
      <c r="AB35" s="55">
        <f>IF(G35="",100,0)</f>
        <v>100</v>
      </c>
      <c r="AC35" s="55">
        <f>IF(K35="",1000,0)</f>
        <v>1000</v>
      </c>
      <c r="AD35" s="55">
        <f>IF(N35="",10000,0)</f>
        <v>10000</v>
      </c>
      <c r="AE35" s="55"/>
      <c r="AF35" s="55"/>
      <c r="AG35" s="55"/>
    </row>
    <row r="36" spans="1:256" ht="25.5" customHeight="1">
      <c r="A36" s="57" t="str">
        <f>IF($B$5="","",IF($B$5="長岡工業高等専門学校","長岡高専",IF($B$5="十日町高等学校松之山分校","十日町松之山",$B$5)))</f>
        <v/>
      </c>
      <c r="B36" s="65">
        <v>2</v>
      </c>
      <c r="C36" s="184"/>
      <c r="D36" s="184"/>
      <c r="E36" s="185"/>
      <c r="F36" s="185"/>
      <c r="G36" s="186"/>
      <c r="H36" s="186"/>
      <c r="I36" s="186"/>
      <c r="J36" s="186"/>
      <c r="K36" s="185"/>
      <c r="L36" s="185"/>
      <c r="M36" s="185"/>
      <c r="N36" s="54"/>
      <c r="P36" s="11" t="str">
        <f>IF(C36="",IF(Y36&lt;&gt;11111,"選手名(姓)が未入力です",""),IF(Y36=0,"",IF(Y36=11111,"",VLOOKUP(Y36,$AF$20:$AG$34,2)&amp;"が未入力です")))</f>
        <v/>
      </c>
      <c r="Y36" s="55">
        <f>SUM(Z36:AD36)</f>
        <v>11111</v>
      </c>
      <c r="Z36" s="55">
        <f>IF(C36="",1,0)</f>
        <v>1</v>
      </c>
      <c r="AA36" s="55">
        <f>IF(E36="",10,0)</f>
        <v>10</v>
      </c>
      <c r="AB36" s="55">
        <f>IF(G36="",100,0)</f>
        <v>100</v>
      </c>
      <c r="AC36" s="55">
        <f>IF(K36="",1000,0)</f>
        <v>1000</v>
      </c>
      <c r="AD36" s="55">
        <f>IF(N36="",10000,0)</f>
        <v>10000</v>
      </c>
      <c r="AE36" s="55"/>
      <c r="AF36" s="55"/>
      <c r="AG36" s="55"/>
    </row>
    <row r="37" spans="1:256" ht="25.5" customHeight="1">
      <c r="A37" s="57" t="str">
        <f>IF($B$5="","",IF($B$5="長岡工業高等専門学校","長岡高専",IF($B$5="十日町高等学校松之山分校","十日町松之山",$B$5)))</f>
        <v/>
      </c>
      <c r="B37" s="65">
        <v>3</v>
      </c>
      <c r="C37" s="184"/>
      <c r="D37" s="184"/>
      <c r="E37" s="185"/>
      <c r="F37" s="185"/>
      <c r="G37" s="186"/>
      <c r="H37" s="186"/>
      <c r="I37" s="186"/>
      <c r="J37" s="186"/>
      <c r="K37" s="185"/>
      <c r="L37" s="185"/>
      <c r="M37" s="185"/>
      <c r="N37" s="58"/>
      <c r="P37" s="11" t="str">
        <f>IF(C37="",IF(Y37&lt;&gt;11111,"選手名(姓)が未入力です",""),IF(Y37=0,"",IF(Y37=11111,"",VLOOKUP(Y37,$AF$20:$AG$34,2)&amp;"が未入力です")))</f>
        <v/>
      </c>
      <c r="Y37" s="55">
        <f>SUM(Z37:AD37)</f>
        <v>11111</v>
      </c>
      <c r="Z37" s="55">
        <f>IF(C37="",1,0)</f>
        <v>1</v>
      </c>
      <c r="AA37" s="55">
        <f>IF(E37="",10,0)</f>
        <v>10</v>
      </c>
      <c r="AB37" s="55">
        <f>IF(G37="",100,0)</f>
        <v>100</v>
      </c>
      <c r="AC37" s="55">
        <f>IF(K37="",1000,0)</f>
        <v>1000</v>
      </c>
      <c r="AD37" s="55">
        <f>IF(N37="",10000,0)</f>
        <v>10000</v>
      </c>
      <c r="AE37" s="55"/>
      <c r="AF37" s="55"/>
      <c r="AG37" s="55"/>
    </row>
    <row r="38" spans="1:256" ht="25.5" customHeight="1">
      <c r="A38" s="57" t="str">
        <f>IF($B$5="","",IF($B$5="長岡工業高等専門学校","長岡高専",IF($B$5="十日町高等学校松之山分校","十日町松之山",$B$5)))</f>
        <v/>
      </c>
      <c r="B38" s="65">
        <v>4</v>
      </c>
      <c r="C38" s="184"/>
      <c r="D38" s="184"/>
      <c r="E38" s="185"/>
      <c r="F38" s="185"/>
      <c r="G38" s="186"/>
      <c r="H38" s="186"/>
      <c r="I38" s="186"/>
      <c r="J38" s="186"/>
      <c r="K38" s="185"/>
      <c r="L38" s="185"/>
      <c r="M38" s="185"/>
      <c r="N38" s="54"/>
      <c r="P38" s="11" t="str">
        <f>IF(C38="",IF(Y38&lt;&gt;11111,"選手名(姓)が未入力です",""),IF(Y38=0,"",IF(Y38=11111,"",VLOOKUP(Y38,$AF$20:$AG$34,2)&amp;"が未入力です")))</f>
        <v/>
      </c>
      <c r="Y38" s="55">
        <f>SUM(Z38:AD38)</f>
        <v>11111</v>
      </c>
      <c r="Z38" s="55">
        <f>IF(C38="",1,0)</f>
        <v>1</v>
      </c>
      <c r="AA38" s="55">
        <f>IF(E38="",10,0)</f>
        <v>10</v>
      </c>
      <c r="AB38" s="55">
        <f>IF(G38="",100,0)</f>
        <v>100</v>
      </c>
      <c r="AC38" s="55">
        <f>IF(K38="",1000,0)</f>
        <v>1000</v>
      </c>
      <c r="AD38" s="55">
        <f>IF(N38="",10000,0)</f>
        <v>10000</v>
      </c>
      <c r="AE38" s="55"/>
      <c r="AF38" s="55"/>
      <c r="AG38" s="55"/>
    </row>
    <row r="39" spans="1:256" ht="25.5" customHeight="1">
      <c r="A39" s="59" t="str">
        <f>IF($B$5="","",IF($B$5="長岡工業高等専門学校","長岡高専",IF($B$5="十日町高等学校松之山分校","十日町松之山",$B$5)))</f>
        <v/>
      </c>
      <c r="B39" s="60">
        <v>5</v>
      </c>
      <c r="C39" s="191"/>
      <c r="D39" s="191"/>
      <c r="E39" s="192"/>
      <c r="F39" s="192"/>
      <c r="G39" s="191"/>
      <c r="H39" s="191"/>
      <c r="I39" s="191"/>
      <c r="J39" s="191"/>
      <c r="K39" s="192"/>
      <c r="L39" s="192"/>
      <c r="M39" s="192"/>
      <c r="N39" s="66"/>
      <c r="P39" s="11" t="str">
        <f>IF(C39="",IF(Y39&lt;&gt;11111,"選手名(姓)が未入力です",""),IF(Y39=0,"",IF(Y39=11111,"",VLOOKUP(Y39,$AF$20:$AG$34,2)&amp;"が未入力です")))</f>
        <v/>
      </c>
      <c r="Y39" s="55">
        <f>SUM(Z39:AD39)</f>
        <v>11111</v>
      </c>
      <c r="Z39" s="55">
        <f>IF(C39="",1,0)</f>
        <v>1</v>
      </c>
      <c r="AA39" s="55">
        <f>IF(E39="",10,0)</f>
        <v>10</v>
      </c>
      <c r="AB39" s="55">
        <f>IF(G39="",100,0)</f>
        <v>100</v>
      </c>
      <c r="AC39" s="55">
        <f>IF(K39="",1000,0)</f>
        <v>1000</v>
      </c>
      <c r="AD39" s="55">
        <f>IF(N39="",10000,0)</f>
        <v>10000</v>
      </c>
      <c r="AE39" s="55"/>
      <c r="AF39" s="55"/>
      <c r="AG39" s="55"/>
    </row>
    <row r="40" spans="1:256" ht="8.25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P40"/>
    </row>
    <row r="41" spans="1:256" ht="14.25">
      <c r="A41" s="52" t="s">
        <v>252</v>
      </c>
      <c r="B41"/>
      <c r="C41"/>
      <c r="D41"/>
      <c r="E41" s="53"/>
      <c r="F41" s="53"/>
      <c r="G41"/>
      <c r="H41"/>
      <c r="I41"/>
      <c r="J41"/>
      <c r="K41"/>
      <c r="L41"/>
      <c r="M41"/>
      <c r="N41"/>
      <c r="P41"/>
    </row>
    <row r="42" spans="1:256" ht="8.25" customHeight="1">
      <c r="A42"/>
      <c r="B42"/>
      <c r="C42"/>
      <c r="D42"/>
      <c r="E42" s="53"/>
      <c r="F42" s="53"/>
      <c r="G42"/>
      <c r="H42"/>
      <c r="I42"/>
      <c r="J42"/>
      <c r="K42"/>
      <c r="L42"/>
      <c r="M42"/>
      <c r="N42"/>
      <c r="P42"/>
    </row>
    <row r="43" spans="1:256" ht="22.5" customHeight="1">
      <c r="A43" s="194" t="str">
        <f>IF($B$5="","",IF($B$5="十日町高等学校松之山分校","十日町",$B$5))</f>
        <v/>
      </c>
      <c r="B43" s="194"/>
      <c r="C43" s="194"/>
      <c r="D43" s="67" t="str">
        <f>IF(A43="長岡工業高等専門学校","長",IF(OR(A43="燕中等",A43="津南中等"),"教育学校長","高等学校長"))</f>
        <v>高等学校長</v>
      </c>
      <c r="E43" s="67"/>
      <c r="F43" s="68"/>
      <c r="G43" s="195"/>
      <c r="H43" s="195"/>
      <c r="I43" s="195"/>
      <c r="J43" s="195"/>
      <c r="K43" s="195"/>
      <c r="L43" s="195"/>
      <c r="M43" s="195"/>
      <c r="N43" s="69" t="s">
        <v>223</v>
      </c>
      <c r="P43" s="18" t="str">
        <f>IF(G43="","校長名が未入力です","")</f>
        <v>校長名が未入力です</v>
      </c>
    </row>
  </sheetData>
  <sheetProtection sheet="1"/>
  <mergeCells count="111">
    <mergeCell ref="C38:D38"/>
    <mergeCell ref="E38:F38"/>
    <mergeCell ref="G38:J38"/>
    <mergeCell ref="K38:M38"/>
    <mergeCell ref="C39:D39"/>
    <mergeCell ref="E39:F39"/>
    <mergeCell ref="G39:J39"/>
    <mergeCell ref="K39:M39"/>
    <mergeCell ref="A43:C43"/>
    <mergeCell ref="G43:M43"/>
    <mergeCell ref="C35:D35"/>
    <mergeCell ref="E35:F35"/>
    <mergeCell ref="G35:J35"/>
    <mergeCell ref="K35:M35"/>
    <mergeCell ref="C36:D36"/>
    <mergeCell ref="E36:F36"/>
    <mergeCell ref="G36:J36"/>
    <mergeCell ref="K36:M36"/>
    <mergeCell ref="C37:D37"/>
    <mergeCell ref="E37:F37"/>
    <mergeCell ref="G37:J37"/>
    <mergeCell ref="K37:M37"/>
    <mergeCell ref="C31:D31"/>
    <mergeCell ref="E31:F31"/>
    <mergeCell ref="A33:A34"/>
    <mergeCell ref="B33:B34"/>
    <mergeCell ref="C33:F33"/>
    <mergeCell ref="G33:M33"/>
    <mergeCell ref="N33:N34"/>
    <mergeCell ref="C34:D34"/>
    <mergeCell ref="E34:F34"/>
    <mergeCell ref="G34:J34"/>
    <mergeCell ref="K34:M34"/>
    <mergeCell ref="A28:A29"/>
    <mergeCell ref="B28:B29"/>
    <mergeCell ref="C28:D28"/>
    <mergeCell ref="E28:F28"/>
    <mergeCell ref="G28:J28"/>
    <mergeCell ref="K28:M28"/>
    <mergeCell ref="C29:D29"/>
    <mergeCell ref="E29:F29"/>
    <mergeCell ref="G29:J29"/>
    <mergeCell ref="K29:M29"/>
    <mergeCell ref="A26:A27"/>
    <mergeCell ref="B26:B27"/>
    <mergeCell ref="C26:D26"/>
    <mergeCell ref="E26:F26"/>
    <mergeCell ref="G26:J26"/>
    <mergeCell ref="K26:M26"/>
    <mergeCell ref="C27:D27"/>
    <mergeCell ref="E27:F27"/>
    <mergeCell ref="G27:J27"/>
    <mergeCell ref="K27:M27"/>
    <mergeCell ref="A24:A25"/>
    <mergeCell ref="B24:B25"/>
    <mergeCell ref="C24:D24"/>
    <mergeCell ref="E24:F24"/>
    <mergeCell ref="G24:J24"/>
    <mergeCell ref="K24:M24"/>
    <mergeCell ref="C25:D25"/>
    <mergeCell ref="E25:F25"/>
    <mergeCell ref="G25:J25"/>
    <mergeCell ref="K25:M25"/>
    <mergeCell ref="A22:A23"/>
    <mergeCell ref="B22:B23"/>
    <mergeCell ref="C22:D22"/>
    <mergeCell ref="E22:F22"/>
    <mergeCell ref="G22:J22"/>
    <mergeCell ref="K22:M22"/>
    <mergeCell ref="C23:D23"/>
    <mergeCell ref="E23:F23"/>
    <mergeCell ref="G23:J23"/>
    <mergeCell ref="K23:M23"/>
    <mergeCell ref="A20:A21"/>
    <mergeCell ref="B20:B21"/>
    <mergeCell ref="C20:D20"/>
    <mergeCell ref="E20:F20"/>
    <mergeCell ref="G20:J20"/>
    <mergeCell ref="K20:M20"/>
    <mergeCell ref="C21:D21"/>
    <mergeCell ref="E21:F21"/>
    <mergeCell ref="G21:J21"/>
    <mergeCell ref="K21:M21"/>
    <mergeCell ref="A18:A19"/>
    <mergeCell ref="B18:B19"/>
    <mergeCell ref="C18:F18"/>
    <mergeCell ref="G18:M18"/>
    <mergeCell ref="N18:N19"/>
    <mergeCell ref="C19:D19"/>
    <mergeCell ref="E19:F19"/>
    <mergeCell ref="G19:J19"/>
    <mergeCell ref="K19:M19"/>
    <mergeCell ref="C11:D11"/>
    <mergeCell ref="C12:D12"/>
    <mergeCell ref="J12:K12"/>
    <mergeCell ref="A13:A14"/>
    <mergeCell ref="C13:D13"/>
    <mergeCell ref="J13:K13"/>
    <mergeCell ref="C14:D14"/>
    <mergeCell ref="J14:K14"/>
    <mergeCell ref="C16:D16"/>
    <mergeCell ref="E16:F16"/>
    <mergeCell ref="A1:B1"/>
    <mergeCell ref="C1:N1"/>
    <mergeCell ref="B3:C3"/>
    <mergeCell ref="B5:G5"/>
    <mergeCell ref="A6:A8"/>
    <mergeCell ref="C6:N6"/>
    <mergeCell ref="C7:N7"/>
    <mergeCell ref="C8:N8"/>
    <mergeCell ref="C10:D10"/>
  </mergeCells>
  <phoneticPr fontId="25"/>
  <dataValidations count="9">
    <dataValidation allowBlank="1" showInputMessage="1" showErrorMessage="1" prompt="選手の姓を空白なしで入力してください" sqref="C20:D20 C21:C29 C35:C39" xr:uid="{00000000-0002-0000-0200-000000000000}">
      <formula1>0</formula1>
      <formula2>0</formula2>
    </dataValidation>
    <dataValidation allowBlank="1" showInputMessage="1" showErrorMessage="1" prompt="選手の姓を全角ひらがなで入力してください" sqref="G20:I29 G35:G39" xr:uid="{00000000-0002-0000-0200-000001000000}">
      <formula1>0</formula1>
      <formula2>0</formula2>
    </dataValidation>
    <dataValidation allowBlank="1" showInputMessage="1" showErrorMessage="1" prompt="選手の名を空白なしで入力してください" sqref="E20:F29 E35:E39" xr:uid="{00000000-0002-0000-0200-000002000000}">
      <formula1>0</formula1>
      <formula2>0</formula2>
    </dataValidation>
    <dataValidation allowBlank="1" showInputMessage="1" showErrorMessage="1" prompt="選手の名を全角ひらがなで入力してください" sqref="K20:M29 K35:K39" xr:uid="{00000000-0002-0000-0200-000003000000}">
      <formula1>0</formula1>
      <formula2>0</formula2>
    </dataValidation>
    <dataValidation type="list" allowBlank="1" showInputMessage="1" showErrorMessage="1" prompt="▼ボタンをクリックし、学年を選択してください" sqref="N20:N29 N35:N39" xr:uid="{00000000-0002-0000-0200-000004000000}">
      <formula1>"２,１"</formula1>
      <formula2>0</formula2>
    </dataValidation>
    <dataValidation type="list" allowBlank="1" showInputMessage="1" showErrorMessage="1" prompt="▼ボタンをクリックし、性別を選択してください_x000a_" sqref="B3:C3" xr:uid="{00000000-0002-0000-0200-000005000000}">
      <formula1>"男子,女子"</formula1>
      <formula2>0</formula2>
    </dataValidation>
    <dataValidation type="list" allowBlank="1" showInputMessage="1" showErrorMessage="1" prompt="▼をクリックして、参加の有無を選択してください" sqref="E16:F16 E31:F31" xr:uid="{00000000-0002-0000-0200-000006000000}">
      <formula1>"参加,不参加"</formula1>
      <formula2>0</formula2>
    </dataValidation>
    <dataValidation type="list" allowBlank="1" showInputMessage="1" showErrorMessage="1" prompt="引率される場合は、▼ボタンをクリックし、○を選択してください" sqref="G12:G14 I12:I14 L12:L14" xr:uid="{00000000-0002-0000-0200-000007000000}">
      <formula1>"○"</formula1>
      <formula2>0</formula2>
    </dataValidation>
    <dataValidation type="list" allowBlank="1" showInputMessage="1" showErrorMessage="1" prompt="▼ボタンをクリックし、学校名を選択してください" sqref="B5" xr:uid="{00000000-0002-0000-0200-000008000000}">
      <formula1>INDIRECT("加盟校!ｂ1:ｂ33")</formula1>
      <formula2>0</formula2>
    </dataValidation>
  </dataValidations>
  <printOptions horizontalCentered="1" verticalCentered="1"/>
  <pageMargins left="0.39374999999999999" right="0.39374999999999999" top="0.39374999999999999" bottom="0.39374999999999999" header="0.51180555555555551" footer="0.51180555555555551"/>
  <pageSetup paperSize="9" scale="98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V44"/>
  <sheetViews>
    <sheetView zoomScaleNormal="100" workbookViewId="0">
      <selection activeCell="O44" sqref="O44"/>
    </sheetView>
  </sheetViews>
  <sheetFormatPr defaultRowHeight="13.5"/>
  <cols>
    <col min="1" max="1" width="12.5" style="11" customWidth="1"/>
    <col min="2" max="2" width="11.25" style="11" customWidth="1"/>
    <col min="3" max="3" width="6.25" style="11" customWidth="1"/>
    <col min="4" max="5" width="5" style="11" customWidth="1"/>
    <col min="6" max="9" width="6.25" style="11" customWidth="1"/>
    <col min="10" max="10" width="2.5" style="11" customWidth="1"/>
    <col min="11" max="11" width="3.75" style="11" customWidth="1"/>
    <col min="12" max="12" width="6.25" style="11" customWidth="1"/>
    <col min="13" max="13" width="11.25" style="11" customWidth="1"/>
    <col min="14" max="14" width="5.75" style="11" customWidth="1"/>
    <col min="15" max="16384" width="9" style="11"/>
  </cols>
  <sheetData>
    <row r="1" spans="1:256" ht="25.5">
      <c r="A1" s="156" t="str">
        <f ca="1">"令和"&amp;DBCS(YEAR(TODAY())-2018)&amp;"年度"</f>
        <v>令和７年度</v>
      </c>
      <c r="B1" s="156"/>
      <c r="C1" s="157" t="s">
        <v>212</v>
      </c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</row>
    <row r="2" spans="1:256" ht="8.25" customHeight="1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ht="25.5" customHeight="1">
      <c r="A3" s="12" t="s">
        <v>213</v>
      </c>
      <c r="B3" s="196" t="str">
        <f>IF(参加申込書①!B3="","",参加申込書①!B3)</f>
        <v/>
      </c>
      <c r="C3" s="196"/>
      <c r="D3"/>
      <c r="E3"/>
      <c r="F3"/>
      <c r="G3"/>
      <c r="H3"/>
      <c r="I3"/>
      <c r="J3"/>
      <c r="K3"/>
      <c r="L3"/>
      <c r="M3"/>
      <c r="N3" s="13" t="s">
        <v>253</v>
      </c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ht="8.25" customHeight="1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ht="25.5" customHeight="1">
      <c r="A5" s="15" t="s">
        <v>215</v>
      </c>
      <c r="B5" s="197" t="str">
        <f>IF(参加申込書①!B5="","",参加申込書①!B5)</f>
        <v/>
      </c>
      <c r="C5" s="197"/>
      <c r="D5" s="197"/>
      <c r="E5" s="197"/>
      <c r="F5" s="197"/>
      <c r="G5" s="197"/>
      <c r="H5" s="16" t="str">
        <f>IF(参加申込書①!H5="","",参加申込書①!H5)</f>
        <v/>
      </c>
      <c r="I5" s="16"/>
      <c r="J5" s="16"/>
      <c r="K5" s="16"/>
      <c r="L5" s="16"/>
      <c r="M5" s="16"/>
      <c r="N5" s="17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ht="25.5" customHeight="1">
      <c r="A6" s="198" t="s">
        <v>216</v>
      </c>
      <c r="B6" s="19" t="s">
        <v>217</v>
      </c>
      <c r="C6" s="161" t="str">
        <f>IF(参加申込書①!C6="","",参加申込書①!C6)</f>
        <v/>
      </c>
      <c r="D6" s="161" t="str">
        <f>IF(参加申込書①!D6="","",参加申込書①!D6)</f>
        <v/>
      </c>
      <c r="E6" s="161" t="str">
        <f>IF(参加申込書①!E6="","",参加申込書①!E6)</f>
        <v/>
      </c>
      <c r="F6" s="161" t="str">
        <f>IF(参加申込書①!F6="","",参加申込書①!F6)</f>
        <v/>
      </c>
      <c r="G6" s="161" t="str">
        <f>IF(参加申込書①!G6="","",参加申込書①!G6)</f>
        <v/>
      </c>
      <c r="H6" s="161" t="str">
        <f>IF(参加申込書①!H6="","",参加申込書①!H6)</f>
        <v/>
      </c>
      <c r="I6" s="161" t="str">
        <f>IF(参加申込書①!I6="","",参加申込書①!I6)</f>
        <v/>
      </c>
      <c r="J6" s="161" t="str">
        <f>IF(参加申込書①!J6="","",参加申込書①!J6)</f>
        <v/>
      </c>
      <c r="K6" s="161" t="str">
        <f>IF(参加申込書①!K6="","",参加申込書①!K6)</f>
        <v/>
      </c>
      <c r="L6" s="161" t="str">
        <f>IF(参加申込書①!L6="","",参加申込書①!L6)</f>
        <v/>
      </c>
      <c r="M6" s="161" t="str">
        <f>IF(参加申込書①!M6="","",参加申込書①!M6)</f>
        <v/>
      </c>
      <c r="N6" s="161" t="str">
        <f>IF(参加申込書①!N6="","",参加申込書①!N6)</f>
        <v/>
      </c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ht="25.5" customHeight="1">
      <c r="A7" s="198"/>
      <c r="B7" s="19" t="s">
        <v>218</v>
      </c>
      <c r="C7" s="161" t="str">
        <f>IF(参加申込書①!C7="","",参加申込書①!C7)</f>
        <v/>
      </c>
      <c r="D7" s="161" t="str">
        <f>IF(参加申込書①!D7="","",参加申込書①!D7)</f>
        <v/>
      </c>
      <c r="E7" s="161" t="str">
        <f>IF(参加申込書①!E7="","",参加申込書①!E7)</f>
        <v/>
      </c>
      <c r="F7" s="161" t="str">
        <f>IF(参加申込書①!F7="","",参加申込書①!F7)</f>
        <v/>
      </c>
      <c r="G7" s="161" t="str">
        <f>IF(参加申込書①!G7="","",参加申込書①!G7)</f>
        <v/>
      </c>
      <c r="H7" s="161" t="str">
        <f>IF(参加申込書①!H7="","",参加申込書①!H7)</f>
        <v/>
      </c>
      <c r="I7" s="161" t="str">
        <f>IF(参加申込書①!I7="","",参加申込書①!I7)</f>
        <v/>
      </c>
      <c r="J7" s="161" t="str">
        <f>IF(参加申込書①!J7="","",参加申込書①!J7)</f>
        <v/>
      </c>
      <c r="K7" s="161" t="str">
        <f>IF(参加申込書①!K7="","",参加申込書①!K7)</f>
        <v/>
      </c>
      <c r="L7" s="161" t="str">
        <f>IF(参加申込書①!L7="","",参加申込書①!L7)</f>
        <v/>
      </c>
      <c r="M7" s="161" t="str">
        <f>IF(参加申込書①!M7="","",参加申込書①!M7)</f>
        <v/>
      </c>
      <c r="N7" s="161" t="str">
        <f>IF(参加申込書①!N7="","",参加申込書①!N7)</f>
        <v/>
      </c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ht="25.5" customHeight="1">
      <c r="A8" s="198"/>
      <c r="B8" s="71" t="s">
        <v>219</v>
      </c>
      <c r="C8" s="199" t="str">
        <f>IF(参加申込書①!C8="","",参加申込書①!C8)</f>
        <v/>
      </c>
      <c r="D8" s="199" t="str">
        <f>IF(参加申込書①!D8="","",参加申込書①!D8)</f>
        <v/>
      </c>
      <c r="E8" s="199" t="str">
        <f>IF(参加申込書①!E8="","",参加申込書①!E8)</f>
        <v/>
      </c>
      <c r="F8" s="199" t="str">
        <f>IF(参加申込書①!F8="","",参加申込書①!F8)</f>
        <v/>
      </c>
      <c r="G8" s="199" t="str">
        <f>IF(参加申込書①!G8="","",参加申込書①!G8)</f>
        <v/>
      </c>
      <c r="H8" s="199" t="str">
        <f>IF(参加申込書①!H8="","",参加申込書①!H8)</f>
        <v/>
      </c>
      <c r="I8" s="199" t="str">
        <f>IF(参加申込書①!I8="","",参加申込書①!I8)</f>
        <v/>
      </c>
      <c r="J8" s="199" t="str">
        <f>IF(参加申込書①!J8="","",参加申込書①!J8)</f>
        <v/>
      </c>
      <c r="K8" s="199" t="str">
        <f>IF(参加申込書①!K8="","",参加申込書①!K8)</f>
        <v/>
      </c>
      <c r="L8" s="199" t="str">
        <f>IF(参加申込書①!L8="","",参加申込書①!L8)</f>
        <v/>
      </c>
      <c r="M8" s="199" t="str">
        <f>IF(参加申込書①!M8="","",参加申込書①!M8)</f>
        <v/>
      </c>
      <c r="N8" s="199" t="str">
        <f>IF(参加申込書①!N8="","",参加申込書①!N8)</f>
        <v/>
      </c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ht="25.5" customHeight="1">
      <c r="A9" s="72" t="s">
        <v>222</v>
      </c>
      <c r="B9" s="73" t="str">
        <f>IF(参加申込書①!B11="","",参加申込書①!B11)</f>
        <v/>
      </c>
      <c r="C9" s="200" t="str">
        <f>IF(参加申込書①!C11="","",参加申込書①!C11)</f>
        <v/>
      </c>
      <c r="D9" s="200" t="str">
        <f>IF(参加申込書①!D11="","",参加申込書①!D11)</f>
        <v/>
      </c>
      <c r="E9" s="74" t="s">
        <v>223</v>
      </c>
      <c r="F9" s="25"/>
      <c r="G9" s="75"/>
      <c r="H9" s="75"/>
      <c r="I9" s="75"/>
      <c r="J9" s="75"/>
      <c r="K9" s="75"/>
      <c r="L9" s="75"/>
      <c r="M9" s="76"/>
      <c r="N9" s="76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25.5" customHeight="1">
      <c r="A10" s="77"/>
      <c r="B10" s="78"/>
      <c r="C10" s="78"/>
      <c r="D10" s="78"/>
      <c r="E10" s="79"/>
      <c r="F10" s="24"/>
      <c r="G10" s="24"/>
      <c r="H10" s="32"/>
      <c r="I10" s="32"/>
      <c r="J10" s="32"/>
      <c r="K10" s="32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ht="25.5" customHeight="1">
      <c r="A11" s="80" t="s">
        <v>254</v>
      </c>
      <c r="B11" s="81"/>
      <c r="C11" s="82" t="s">
        <v>255</v>
      </c>
      <c r="D11" s="83" t="s">
        <v>256</v>
      </c>
      <c r="E11" s="79"/>
      <c r="F11" s="84" t="s">
        <v>257</v>
      </c>
      <c r="G11" s="85" t="s">
        <v>258</v>
      </c>
      <c r="H11" s="32"/>
      <c r="I11" s="32"/>
      <c r="J11" s="32"/>
      <c r="K11" s="32"/>
      <c r="L11"/>
      <c r="M11"/>
      <c r="N11"/>
      <c r="O11"/>
      <c r="P11" s="18" t="str">
        <f>IF(B11="","参加実人数が未入力です","")</f>
        <v>参加実人数が未入力です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ht="25.5" customHeight="1">
      <c r="A12" s="77"/>
      <c r="B12" s="78"/>
      <c r="C12" s="78"/>
      <c r="D12" s="78"/>
      <c r="E12" s="79"/>
      <c r="F12" s="24"/>
      <c r="G12" s="85" t="s">
        <v>259</v>
      </c>
      <c r="H12" s="32"/>
      <c r="I12" s="32"/>
      <c r="J12" s="32"/>
      <c r="K12" s="3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ht="8.25" customHeight="1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25.5" customHeight="1">
      <c r="A14" s="50" t="s">
        <v>260</v>
      </c>
      <c r="B14"/>
      <c r="C14" s="170" t="s">
        <v>229</v>
      </c>
      <c r="D14" s="170"/>
      <c r="E14" s="158"/>
      <c r="F14" s="158"/>
      <c r="G14"/>
      <c r="H14"/>
      <c r="I14"/>
      <c r="J14"/>
      <c r="K14"/>
      <c r="L14"/>
      <c r="M14"/>
      <c r="N14"/>
      <c r="O14"/>
      <c r="P14" s="18" t="str">
        <f>IF(E14="","参加の有無が未入力です","")</f>
        <v>参加の有無が未入力です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ht="8.25" customHeight="1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ht="18.75" customHeight="1">
      <c r="A16" s="52" t="s">
        <v>261</v>
      </c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ht="8.25" customHeight="1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s="53" customFormat="1" ht="13.5" customHeight="1">
      <c r="A18" s="171" t="s">
        <v>215</v>
      </c>
      <c r="B18" s="201" t="s">
        <v>262</v>
      </c>
      <c r="C18" s="173" t="s">
        <v>232</v>
      </c>
      <c r="D18" s="173"/>
      <c r="E18" s="173"/>
      <c r="F18" s="173"/>
      <c r="G18" s="174" t="s">
        <v>233</v>
      </c>
      <c r="H18" s="174"/>
      <c r="I18" s="174"/>
      <c r="J18" s="174"/>
      <c r="K18" s="174"/>
      <c r="L18" s="174"/>
      <c r="M18" s="174"/>
      <c r="N18" s="202" t="s">
        <v>263</v>
      </c>
    </row>
    <row r="19" spans="1:256" ht="13.5" customHeight="1">
      <c r="A19" s="171"/>
      <c r="B19" s="201"/>
      <c r="C19" s="176" t="s">
        <v>220</v>
      </c>
      <c r="D19" s="176"/>
      <c r="E19" s="177" t="s">
        <v>221</v>
      </c>
      <c r="F19" s="177"/>
      <c r="G19" s="178" t="s">
        <v>235</v>
      </c>
      <c r="H19" s="178"/>
      <c r="I19" s="178"/>
      <c r="J19" s="178"/>
      <c r="K19" s="177" t="s">
        <v>236</v>
      </c>
      <c r="L19" s="177"/>
      <c r="M19" s="177"/>
      <c r="N19" s="202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ht="25.5" customHeight="1">
      <c r="A20" s="204" t="str">
        <f>IF($B$5="","",IF($B$5="長岡工業高等専門学校","長岡高専",IF($B$5="十日町高等学校松之山分校","十日町松之山",$B$5)))</f>
        <v/>
      </c>
      <c r="B20" s="87" t="s">
        <v>264</v>
      </c>
      <c r="C20" s="181"/>
      <c r="D20" s="181"/>
      <c r="E20" s="182"/>
      <c r="F20" s="182"/>
      <c r="G20" s="181"/>
      <c r="H20" s="181"/>
      <c r="I20" s="181"/>
      <c r="J20" s="181"/>
      <c r="K20" s="182"/>
      <c r="L20" s="182"/>
      <c r="M20" s="182"/>
      <c r="N20" s="88"/>
      <c r="O20"/>
      <c r="P20" s="18" t="str">
        <f>IF(C20="",IF(Y20&lt;&gt;1111,"選手名(姓)が未入力です",""),IF(Y20=0,"",IF(Y20=1111,"",VLOOKUP(Y20,$AF$20:$AG$34,2)&amp;"が未入力です")))</f>
        <v/>
      </c>
      <c r="Q20"/>
      <c r="R20"/>
      <c r="S20"/>
      <c r="T20"/>
      <c r="U20"/>
      <c r="V20"/>
      <c r="W20"/>
      <c r="X20"/>
      <c r="Y20" s="55">
        <f t="shared" ref="Y20:Y29" si="0">SUM(Z20:AD20)</f>
        <v>1111</v>
      </c>
      <c r="Z20" s="55">
        <f t="shared" ref="Z20:Z28" si="1">IF(C20="",1,0)</f>
        <v>1</v>
      </c>
      <c r="AA20" s="55">
        <f t="shared" ref="AA20:AA28" si="2">IF(E20="",10,0)</f>
        <v>10</v>
      </c>
      <c r="AB20" s="55">
        <f t="shared" ref="AB20:AB28" si="3">IF(G20="",100,0)</f>
        <v>100</v>
      </c>
      <c r="AC20" s="55">
        <f t="shared" ref="AC20:AC28" si="4">IF(K20="",1000,0)</f>
        <v>1000</v>
      </c>
      <c r="AD20" s="55"/>
      <c r="AE20" s="55"/>
      <c r="AF20" s="55">
        <v>10</v>
      </c>
      <c r="AG20" s="56" t="s">
        <v>237</v>
      </c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ht="25.5" customHeight="1">
      <c r="A21" s="204"/>
      <c r="B21" s="89" t="s">
        <v>265</v>
      </c>
      <c r="C21" s="184"/>
      <c r="D21" s="184"/>
      <c r="E21" s="185"/>
      <c r="F21" s="185"/>
      <c r="G21" s="184"/>
      <c r="H21" s="184"/>
      <c r="I21" s="184"/>
      <c r="J21" s="184"/>
      <c r="K21" s="185"/>
      <c r="L21" s="185"/>
      <c r="M21" s="185"/>
      <c r="N21" s="90"/>
      <c r="O21"/>
      <c r="P21" s="18" t="str">
        <f>IF(C21="",IF(Y21&lt;&gt;1111,"選手名(姓)が未入力です",""),IF(Y21=0,"",IF(Y21=1111,"",VLOOKUP(Y21,$AF$20:$AG$34,2)&amp;"が未入力です")))</f>
        <v/>
      </c>
      <c r="Q21"/>
      <c r="R21"/>
      <c r="S21"/>
      <c r="T21"/>
      <c r="U21"/>
      <c r="V21"/>
      <c r="W21"/>
      <c r="X21"/>
      <c r="Y21" s="55">
        <f t="shared" si="0"/>
        <v>1111</v>
      </c>
      <c r="Z21" s="55">
        <f t="shared" si="1"/>
        <v>1</v>
      </c>
      <c r="AA21" s="55">
        <f t="shared" si="2"/>
        <v>10</v>
      </c>
      <c r="AB21" s="55">
        <f t="shared" si="3"/>
        <v>100</v>
      </c>
      <c r="AC21" s="55">
        <f t="shared" si="4"/>
        <v>1000</v>
      </c>
      <c r="AD21" s="55"/>
      <c r="AE21" s="55"/>
      <c r="AF21" s="55">
        <v>100</v>
      </c>
      <c r="AG21" s="56" t="s">
        <v>238</v>
      </c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ht="25.5" customHeight="1">
      <c r="A22" s="204"/>
      <c r="B22" s="89" t="s">
        <v>266</v>
      </c>
      <c r="C22" s="184"/>
      <c r="D22" s="184"/>
      <c r="E22" s="185"/>
      <c r="F22" s="185"/>
      <c r="G22" s="184"/>
      <c r="H22" s="184"/>
      <c r="I22" s="184"/>
      <c r="J22" s="184"/>
      <c r="K22" s="185"/>
      <c r="L22" s="185"/>
      <c r="M22" s="185"/>
      <c r="N22" s="91"/>
      <c r="O22"/>
      <c r="P22" s="18" t="str">
        <f t="shared" ref="P22:P28" si="5">IF(C22="",IF(Y22&lt;&gt;11111,"選手名(姓)が未入力です",""),IF(Y22=0,"",IF(Y22=11111,"",VLOOKUP(Y22,$AF$20:$AG$34,2)&amp;"が未入力です")))</f>
        <v/>
      </c>
      <c r="Q22"/>
      <c r="R22"/>
      <c r="S22"/>
      <c r="T22"/>
      <c r="U22"/>
      <c r="V22"/>
      <c r="W22"/>
      <c r="X22"/>
      <c r="Y22" s="55">
        <f t="shared" si="0"/>
        <v>11111</v>
      </c>
      <c r="Z22" s="55">
        <f t="shared" si="1"/>
        <v>1</v>
      </c>
      <c r="AA22" s="55">
        <f t="shared" si="2"/>
        <v>10</v>
      </c>
      <c r="AB22" s="55">
        <f t="shared" si="3"/>
        <v>100</v>
      </c>
      <c r="AC22" s="55">
        <f t="shared" si="4"/>
        <v>1000</v>
      </c>
      <c r="AD22" s="55">
        <f t="shared" ref="AD22:AD28" si="6">IF(N22="",10000,0)</f>
        <v>10000</v>
      </c>
      <c r="AE22" s="55"/>
      <c r="AF22" s="55">
        <v>110</v>
      </c>
      <c r="AG22" s="56" t="s">
        <v>239</v>
      </c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 ht="25.5" customHeight="1">
      <c r="A23" s="204"/>
      <c r="B23" s="89" t="s">
        <v>267</v>
      </c>
      <c r="C23" s="184"/>
      <c r="D23" s="184"/>
      <c r="E23" s="185"/>
      <c r="F23" s="185"/>
      <c r="G23" s="184"/>
      <c r="H23" s="184"/>
      <c r="I23" s="184"/>
      <c r="J23" s="184"/>
      <c r="K23" s="185"/>
      <c r="L23" s="185"/>
      <c r="M23" s="185"/>
      <c r="N23" s="54"/>
      <c r="O23"/>
      <c r="P23" s="18" t="str">
        <f t="shared" si="5"/>
        <v/>
      </c>
      <c r="Q23"/>
      <c r="R23"/>
      <c r="S23"/>
      <c r="T23"/>
      <c r="U23"/>
      <c r="V23"/>
      <c r="W23"/>
      <c r="X23"/>
      <c r="Y23" s="55">
        <f t="shared" si="0"/>
        <v>11111</v>
      </c>
      <c r="Z23" s="55">
        <f t="shared" si="1"/>
        <v>1</v>
      </c>
      <c r="AA23" s="55">
        <f t="shared" si="2"/>
        <v>10</v>
      </c>
      <c r="AB23" s="55">
        <f t="shared" si="3"/>
        <v>100</v>
      </c>
      <c r="AC23" s="55">
        <f t="shared" si="4"/>
        <v>1000</v>
      </c>
      <c r="AD23" s="55">
        <f t="shared" si="6"/>
        <v>10000</v>
      </c>
      <c r="AE23" s="55"/>
      <c r="AF23" s="55">
        <v>1000</v>
      </c>
      <c r="AG23" s="56" t="s">
        <v>240</v>
      </c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 ht="25.5" customHeight="1">
      <c r="A24" s="204"/>
      <c r="B24" s="89" t="s">
        <v>268</v>
      </c>
      <c r="C24" s="184"/>
      <c r="D24" s="184"/>
      <c r="E24" s="185"/>
      <c r="F24" s="185"/>
      <c r="G24" s="184"/>
      <c r="H24" s="184"/>
      <c r="I24" s="184"/>
      <c r="J24" s="184"/>
      <c r="K24" s="185"/>
      <c r="L24" s="185"/>
      <c r="M24" s="185"/>
      <c r="N24" s="58"/>
      <c r="O24"/>
      <c r="P24" s="18" t="str">
        <f t="shared" si="5"/>
        <v/>
      </c>
      <c r="Q24"/>
      <c r="R24"/>
      <c r="S24"/>
      <c r="T24"/>
      <c r="U24"/>
      <c r="V24"/>
      <c r="W24"/>
      <c r="X24"/>
      <c r="Y24" s="55">
        <f t="shared" si="0"/>
        <v>11111</v>
      </c>
      <c r="Z24" s="55">
        <f t="shared" si="1"/>
        <v>1</v>
      </c>
      <c r="AA24" s="55">
        <f t="shared" si="2"/>
        <v>10</v>
      </c>
      <c r="AB24" s="55">
        <f t="shared" si="3"/>
        <v>100</v>
      </c>
      <c r="AC24" s="55">
        <f t="shared" si="4"/>
        <v>1000</v>
      </c>
      <c r="AD24" s="55">
        <f t="shared" si="6"/>
        <v>10000</v>
      </c>
      <c r="AE24" s="55"/>
      <c r="AF24" s="55">
        <v>1010</v>
      </c>
      <c r="AG24" s="56" t="s">
        <v>241</v>
      </c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 ht="25.5" customHeight="1">
      <c r="A25" s="204"/>
      <c r="B25" s="89" t="s">
        <v>269</v>
      </c>
      <c r="C25" s="184"/>
      <c r="D25" s="184"/>
      <c r="E25" s="185"/>
      <c r="F25" s="185"/>
      <c r="G25" s="184"/>
      <c r="H25" s="184"/>
      <c r="I25" s="184"/>
      <c r="J25" s="184"/>
      <c r="K25" s="185"/>
      <c r="L25" s="185"/>
      <c r="M25" s="185"/>
      <c r="N25" s="54"/>
      <c r="O25"/>
      <c r="P25" s="18" t="str">
        <f t="shared" si="5"/>
        <v/>
      </c>
      <c r="Q25"/>
      <c r="R25"/>
      <c r="S25"/>
      <c r="T25"/>
      <c r="U25"/>
      <c r="V25"/>
      <c r="W25"/>
      <c r="X25"/>
      <c r="Y25" s="55">
        <f t="shared" si="0"/>
        <v>11111</v>
      </c>
      <c r="Z25" s="55">
        <f t="shared" si="1"/>
        <v>1</v>
      </c>
      <c r="AA25" s="55">
        <f t="shared" si="2"/>
        <v>10</v>
      </c>
      <c r="AB25" s="55">
        <f t="shared" si="3"/>
        <v>100</v>
      </c>
      <c r="AC25" s="55">
        <f t="shared" si="4"/>
        <v>1000</v>
      </c>
      <c r="AD25" s="55">
        <f t="shared" si="6"/>
        <v>10000</v>
      </c>
      <c r="AE25" s="55"/>
      <c r="AF25" s="55">
        <v>1100</v>
      </c>
      <c r="AG25" s="56" t="s">
        <v>242</v>
      </c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</row>
    <row r="26" spans="1:256" ht="25.5" customHeight="1">
      <c r="A26" s="204"/>
      <c r="B26" s="89" t="s">
        <v>270</v>
      </c>
      <c r="C26" s="184"/>
      <c r="D26" s="184"/>
      <c r="E26" s="185"/>
      <c r="F26" s="185"/>
      <c r="G26" s="184"/>
      <c r="H26" s="184"/>
      <c r="I26" s="184"/>
      <c r="J26" s="184"/>
      <c r="K26" s="185"/>
      <c r="L26" s="185"/>
      <c r="M26" s="185"/>
      <c r="N26" s="58"/>
      <c r="O26"/>
      <c r="P26" s="18" t="str">
        <f t="shared" si="5"/>
        <v/>
      </c>
      <c r="Q26"/>
      <c r="R26"/>
      <c r="S26"/>
      <c r="T26"/>
      <c r="U26"/>
      <c r="V26"/>
      <c r="W26"/>
      <c r="X26"/>
      <c r="Y26" s="55">
        <f t="shared" si="0"/>
        <v>11111</v>
      </c>
      <c r="Z26" s="55">
        <f t="shared" si="1"/>
        <v>1</v>
      </c>
      <c r="AA26" s="55">
        <f t="shared" si="2"/>
        <v>10</v>
      </c>
      <c r="AB26" s="55">
        <f t="shared" si="3"/>
        <v>100</v>
      </c>
      <c r="AC26" s="55">
        <f t="shared" si="4"/>
        <v>1000</v>
      </c>
      <c r="AD26" s="55">
        <f t="shared" si="6"/>
        <v>10000</v>
      </c>
      <c r="AE26" s="55"/>
      <c r="AF26" s="55">
        <v>1110</v>
      </c>
      <c r="AG26" s="56" t="s">
        <v>243</v>
      </c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</row>
    <row r="27" spans="1:256" ht="25.5" customHeight="1">
      <c r="A27" s="204"/>
      <c r="B27" s="89" t="s">
        <v>271</v>
      </c>
      <c r="C27" s="184"/>
      <c r="D27" s="184"/>
      <c r="E27" s="185"/>
      <c r="F27" s="185"/>
      <c r="G27" s="184"/>
      <c r="H27" s="184"/>
      <c r="I27" s="184"/>
      <c r="J27" s="184"/>
      <c r="K27" s="185"/>
      <c r="L27" s="185"/>
      <c r="M27" s="185"/>
      <c r="N27" s="54"/>
      <c r="O27"/>
      <c r="P27" s="18" t="str">
        <f t="shared" si="5"/>
        <v/>
      </c>
      <c r="Q27"/>
      <c r="R27"/>
      <c r="S27"/>
      <c r="T27"/>
      <c r="U27"/>
      <c r="V27"/>
      <c r="W27"/>
      <c r="X27"/>
      <c r="Y27" s="55">
        <f t="shared" si="0"/>
        <v>11111</v>
      </c>
      <c r="Z27" s="55">
        <f t="shared" si="1"/>
        <v>1</v>
      </c>
      <c r="AA27" s="55">
        <f t="shared" si="2"/>
        <v>10</v>
      </c>
      <c r="AB27" s="55">
        <f t="shared" si="3"/>
        <v>100</v>
      </c>
      <c r="AC27" s="55">
        <f t="shared" si="4"/>
        <v>1000</v>
      </c>
      <c r="AD27" s="55">
        <f t="shared" si="6"/>
        <v>10000</v>
      </c>
      <c r="AE27" s="55"/>
      <c r="AF27" s="55">
        <v>10000</v>
      </c>
      <c r="AG27" s="56" t="s">
        <v>234</v>
      </c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</row>
    <row r="28" spans="1:256" ht="25.5" customHeight="1">
      <c r="A28" s="204"/>
      <c r="B28" s="89" t="s">
        <v>272</v>
      </c>
      <c r="C28" s="184"/>
      <c r="D28" s="184"/>
      <c r="E28" s="185"/>
      <c r="F28" s="185"/>
      <c r="G28" s="184"/>
      <c r="H28" s="184"/>
      <c r="I28" s="184"/>
      <c r="J28" s="184"/>
      <c r="K28" s="185"/>
      <c r="L28" s="185"/>
      <c r="M28" s="185"/>
      <c r="N28" s="58"/>
      <c r="O28"/>
      <c r="P28" s="18" t="str">
        <f t="shared" si="5"/>
        <v/>
      </c>
      <c r="Q28"/>
      <c r="R28"/>
      <c r="S28"/>
      <c r="T28"/>
      <c r="U28"/>
      <c r="V28"/>
      <c r="W28"/>
      <c r="X28"/>
      <c r="Y28" s="55">
        <f t="shared" si="0"/>
        <v>11111</v>
      </c>
      <c r="Z28" s="55">
        <f t="shared" si="1"/>
        <v>1</v>
      </c>
      <c r="AA28" s="55">
        <f t="shared" si="2"/>
        <v>10</v>
      </c>
      <c r="AB28" s="55">
        <f t="shared" si="3"/>
        <v>100</v>
      </c>
      <c r="AC28" s="55">
        <f t="shared" si="4"/>
        <v>1000</v>
      </c>
      <c r="AD28" s="55">
        <f t="shared" si="6"/>
        <v>10000</v>
      </c>
      <c r="AE28" s="55"/>
      <c r="AF28" s="55">
        <v>10010</v>
      </c>
      <c r="AG28" s="56" t="s">
        <v>244</v>
      </c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</row>
    <row r="29" spans="1:256" ht="25.5" customHeight="1">
      <c r="A29" s="204"/>
      <c r="B29" s="92" t="s">
        <v>273</v>
      </c>
      <c r="C29" s="184"/>
      <c r="D29" s="184"/>
      <c r="E29" s="185"/>
      <c r="F29" s="185"/>
      <c r="G29" s="184"/>
      <c r="H29" s="184"/>
      <c r="I29" s="184"/>
      <c r="J29" s="184"/>
      <c r="K29" s="185"/>
      <c r="L29" s="185"/>
      <c r="M29" s="185"/>
      <c r="N29" s="58"/>
      <c r="O29"/>
      <c r="P29" s="18" t="str">
        <f>IF(C30="",IF(Y29&lt;&gt;11111,"選手名(姓)が未入力です",""),IF(Y29=0,"",IF(Y29=11111,"",VLOOKUP(Y29,$AF$20:$AG$34,2)&amp;"が未入力です")))</f>
        <v/>
      </c>
      <c r="Q29"/>
      <c r="R29"/>
      <c r="S29"/>
      <c r="T29"/>
      <c r="U29"/>
      <c r="V29"/>
      <c r="W29"/>
      <c r="X29"/>
      <c r="Y29" s="55">
        <f t="shared" si="0"/>
        <v>11111</v>
      </c>
      <c r="Z29" s="55">
        <f>IF(C30="",1,0)</f>
        <v>1</v>
      </c>
      <c r="AA29" s="55">
        <f>IF(E30="",10,0)</f>
        <v>10</v>
      </c>
      <c r="AB29" s="55">
        <f>IF(G30="",100,0)</f>
        <v>100</v>
      </c>
      <c r="AC29" s="55">
        <f>IF(K30="",1000,0)</f>
        <v>1000</v>
      </c>
      <c r="AD29" s="55">
        <f>IF(N30="",10000,0)</f>
        <v>10000</v>
      </c>
      <c r="AE29" s="55"/>
      <c r="AF29" s="55">
        <v>10100</v>
      </c>
      <c r="AG29" s="56" t="s">
        <v>245</v>
      </c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</row>
    <row r="30" spans="1:256" ht="25.5" customHeight="1">
      <c r="A30" s="204"/>
      <c r="B30" s="93" t="s">
        <v>274</v>
      </c>
      <c r="C30" s="191"/>
      <c r="D30" s="191"/>
      <c r="E30" s="192"/>
      <c r="F30" s="192"/>
      <c r="G30" s="191"/>
      <c r="H30" s="191"/>
      <c r="I30" s="191"/>
      <c r="J30" s="191"/>
      <c r="K30" s="192"/>
      <c r="L30" s="192"/>
      <c r="M30" s="192"/>
      <c r="N30" s="61"/>
      <c r="O30"/>
      <c r="P30"/>
      <c r="Q30"/>
      <c r="R30"/>
      <c r="S30"/>
      <c r="T30"/>
      <c r="U30"/>
      <c r="V30"/>
      <c r="W30"/>
      <c r="X30"/>
      <c r="Y30" s="55"/>
      <c r="Z30" s="55"/>
      <c r="AA30" s="55"/>
      <c r="AB30" s="55"/>
      <c r="AC30" s="55"/>
      <c r="AD30" s="55"/>
      <c r="AE30" s="55"/>
      <c r="AF30" s="55">
        <v>10110</v>
      </c>
      <c r="AG30" s="56" t="s">
        <v>246</v>
      </c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</row>
    <row r="31" spans="1:256" ht="25.5" customHeight="1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 s="18" t="str">
        <f>IF(E32="","参加の有無が未入力です","")</f>
        <v>参加の有無が未入力です</v>
      </c>
      <c r="Q31"/>
      <c r="R31"/>
      <c r="S31"/>
      <c r="T31"/>
      <c r="U31"/>
      <c r="V31"/>
      <c r="W31"/>
      <c r="X31"/>
      <c r="Y31" s="55"/>
      <c r="Z31" s="55"/>
      <c r="AA31" s="55"/>
      <c r="AB31" s="55"/>
      <c r="AC31" s="55"/>
      <c r="AD31" s="55"/>
      <c r="AE31" s="55"/>
      <c r="AF31" s="55">
        <v>11000</v>
      </c>
      <c r="AG31" s="56" t="s">
        <v>248</v>
      </c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</row>
    <row r="32" spans="1:256" ht="27.75" customHeight="1">
      <c r="A32" s="203" t="s">
        <v>275</v>
      </c>
      <c r="B32" s="203"/>
      <c r="C32" s="170" t="s">
        <v>229</v>
      </c>
      <c r="D32" s="170"/>
      <c r="E32" s="158"/>
      <c r="F32" s="158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 s="55"/>
      <c r="Z32" s="55"/>
      <c r="AA32" s="55"/>
      <c r="AB32" s="55"/>
      <c r="AC32" s="55"/>
      <c r="AD32" s="55"/>
      <c r="AE32" s="55"/>
      <c r="AF32" s="55">
        <v>11010</v>
      </c>
      <c r="AG32" s="56" t="s">
        <v>249</v>
      </c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</row>
    <row r="33" spans="1:256" ht="5.25" customHeight="1">
      <c r="A33" s="50"/>
      <c r="B33"/>
      <c r="C33" s="32"/>
      <c r="D33" s="32"/>
      <c r="E33" s="78"/>
      <c r="F33" s="78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 s="55"/>
      <c r="Z33" s="55"/>
      <c r="AA33" s="55"/>
      <c r="AB33" s="55"/>
      <c r="AC33" s="55"/>
      <c r="AD33" s="55"/>
      <c r="AE33" s="55"/>
      <c r="AF33" s="55">
        <v>11100</v>
      </c>
      <c r="AG33" s="56" t="s">
        <v>250</v>
      </c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</row>
    <row r="34" spans="1:256" ht="15.75" customHeight="1">
      <c r="A34" s="94" t="s">
        <v>276</v>
      </c>
      <c r="B34"/>
      <c r="C34" s="32"/>
      <c r="D34" s="32"/>
      <c r="E34" s="78"/>
      <c r="F34" s="78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 s="55"/>
      <c r="Z34" s="55"/>
      <c r="AA34" s="55"/>
      <c r="AB34" s="55"/>
      <c r="AC34" s="55"/>
      <c r="AD34" s="55"/>
      <c r="AE34" s="55"/>
      <c r="AF34" s="55">
        <v>11110</v>
      </c>
      <c r="AG34" s="56" t="s">
        <v>251</v>
      </c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</row>
    <row r="35" spans="1:256" ht="13.5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 s="55"/>
      <c r="Z35" s="55"/>
      <c r="AA35" s="55"/>
      <c r="AB35" s="55"/>
      <c r="AC35" s="55"/>
      <c r="AD35" s="55"/>
      <c r="AE35" s="55"/>
      <c r="AF35" s="55"/>
      <c r="AG35" s="5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</row>
    <row r="36" spans="1:256" s="53" customFormat="1" ht="13.5" customHeight="1">
      <c r="A36" s="171" t="s">
        <v>215</v>
      </c>
      <c r="B36" s="172" t="s">
        <v>231</v>
      </c>
      <c r="C36" s="173" t="s">
        <v>232</v>
      </c>
      <c r="D36" s="173"/>
      <c r="E36" s="173"/>
      <c r="F36" s="173"/>
      <c r="G36" s="174" t="s">
        <v>233</v>
      </c>
      <c r="H36" s="174"/>
      <c r="I36" s="174"/>
      <c r="J36" s="174"/>
      <c r="K36" s="174"/>
      <c r="L36" s="174"/>
      <c r="M36" s="174"/>
      <c r="N36" s="175" t="s">
        <v>234</v>
      </c>
      <c r="Y36" s="62"/>
      <c r="Z36" s="62"/>
      <c r="AA36" s="62"/>
      <c r="AB36" s="62"/>
      <c r="AC36" s="62"/>
      <c r="AD36" s="62"/>
      <c r="AE36" s="62"/>
      <c r="AF36" s="62"/>
      <c r="AG36" s="62"/>
    </row>
    <row r="37" spans="1:256" ht="25.5" customHeight="1">
      <c r="A37" s="171"/>
      <c r="B37" s="172"/>
      <c r="C37" s="176" t="s">
        <v>220</v>
      </c>
      <c r="D37" s="176"/>
      <c r="E37" s="177" t="s">
        <v>221</v>
      </c>
      <c r="F37" s="177"/>
      <c r="G37" s="178" t="s">
        <v>235</v>
      </c>
      <c r="H37" s="178"/>
      <c r="I37" s="178"/>
      <c r="J37" s="178"/>
      <c r="K37" s="177" t="s">
        <v>236</v>
      </c>
      <c r="L37" s="177"/>
      <c r="M37" s="177"/>
      <c r="N37" s="175"/>
      <c r="P37" s="18" t="str">
        <f>IF(C38="",IF(Y37&lt;&gt;1111,"選手名(姓)が未入力です",""),IF(Y37=0,"",IF(Y37=1111,"",VLOOKUP(Y37,$AF$20:$AG$34,2)&amp;"が未入力です")))</f>
        <v/>
      </c>
      <c r="Y37" s="55">
        <f>SUM(Z37:AD37)</f>
        <v>1111</v>
      </c>
      <c r="Z37" s="55">
        <f>IF(C38="",1,0)</f>
        <v>1</v>
      </c>
      <c r="AA37" s="55">
        <f>IF(E38="",10,0)</f>
        <v>10</v>
      </c>
      <c r="AB37" s="55">
        <f>IF(G38="",100,0)</f>
        <v>100</v>
      </c>
      <c r="AC37" s="55">
        <f>IF(K38="",1000,0)</f>
        <v>1000</v>
      </c>
      <c r="AD37" s="55"/>
      <c r="AE37" s="55"/>
      <c r="AF37" s="55"/>
      <c r="AG37" s="55"/>
    </row>
    <row r="38" spans="1:256" ht="25.5" customHeight="1">
      <c r="A38" s="86" t="str">
        <f>IF($B$5="","",IF($B$5="長岡工業高等専門学校","長岡高専",IF($B$5="十日町高等学校松之山分校","十日町松之山",$B$5)))</f>
        <v/>
      </c>
      <c r="B38" s="95">
        <v>1</v>
      </c>
      <c r="C38" s="206"/>
      <c r="D38" s="206"/>
      <c r="E38" s="207"/>
      <c r="F38" s="207"/>
      <c r="G38" s="206"/>
      <c r="H38" s="206"/>
      <c r="I38" s="206"/>
      <c r="J38" s="206"/>
      <c r="K38" s="207"/>
      <c r="L38" s="207"/>
      <c r="M38" s="207"/>
      <c r="N38" s="70" t="str">
        <f>+IF(C38="","",1)</f>
        <v/>
      </c>
      <c r="P38" s="18" t="str">
        <f>IF(C39="",IF(Y38&lt;&gt;1111,"選手名(姓)が未入力です",""),IF(Y38=0,"",IF(Y38=1111,"",VLOOKUP(Y38,$AF$20:$AG$34,2)&amp;"が未入力です")))</f>
        <v/>
      </c>
      <c r="Y38" s="55">
        <f>SUM(Z38:AD38)</f>
        <v>1111</v>
      </c>
      <c r="Z38" s="55">
        <f>IF(C39="",1,0)</f>
        <v>1</v>
      </c>
      <c r="AA38" s="55">
        <f>IF(E39="",10,0)</f>
        <v>10</v>
      </c>
      <c r="AB38" s="55">
        <f>IF(G39="",100,0)</f>
        <v>100</v>
      </c>
      <c r="AC38" s="55">
        <f>IF(K39="",1000,0)</f>
        <v>1000</v>
      </c>
      <c r="AD38" s="55"/>
      <c r="AE38" s="55"/>
      <c r="AF38" s="55"/>
      <c r="AG38" s="55"/>
    </row>
    <row r="39" spans="1:256" ht="25.5" customHeight="1">
      <c r="A39" s="96" t="str">
        <f>IF($B$5="","",IF($B$5="長岡工業高等専門学校","長岡高専",IF($B$5="十日町高等学校松之山分校","十日町松之山",$B$5)))</f>
        <v/>
      </c>
      <c r="B39" s="97">
        <v>2</v>
      </c>
      <c r="C39" s="208"/>
      <c r="D39" s="208"/>
      <c r="E39" s="209"/>
      <c r="F39" s="209"/>
      <c r="G39" s="208"/>
      <c r="H39" s="208"/>
      <c r="I39" s="208"/>
      <c r="J39" s="208"/>
      <c r="K39" s="209"/>
      <c r="L39" s="209"/>
      <c r="M39" s="209"/>
      <c r="N39" s="98" t="str">
        <f>+IF(C39="","",1)</f>
        <v/>
      </c>
    </row>
    <row r="40" spans="1:256" ht="8.25" customHeight="1">
      <c r="A40" s="99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/>
    </row>
    <row r="41" spans="1:256" ht="5.25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/>
    </row>
    <row r="42" spans="1:256" ht="18" customHeight="1">
      <c r="A42" s="52" t="s">
        <v>252</v>
      </c>
      <c r="B42"/>
      <c r="C42"/>
      <c r="D42"/>
      <c r="E42" s="53"/>
      <c r="F42" s="53"/>
      <c r="G42"/>
      <c r="H42"/>
      <c r="I42"/>
      <c r="J42"/>
      <c r="K42"/>
      <c r="L42"/>
      <c r="M42"/>
      <c r="N42"/>
    </row>
    <row r="43" spans="1:256" ht="22.5" customHeight="1">
      <c r="A43"/>
      <c r="B43"/>
      <c r="C43"/>
      <c r="D43"/>
      <c r="E43" s="53"/>
      <c r="F43" s="53"/>
      <c r="G43"/>
      <c r="H43"/>
      <c r="I43"/>
      <c r="J43"/>
      <c r="K43"/>
      <c r="L43"/>
      <c r="M43"/>
      <c r="N43"/>
    </row>
    <row r="44" spans="1:256" ht="20.25">
      <c r="A44" s="194" t="str">
        <f>IF(参加申込書①!A43="","",参加申込書①!A43)</f>
        <v/>
      </c>
      <c r="B44" s="194"/>
      <c r="C44" s="194"/>
      <c r="D44" s="67" t="str">
        <f>IF(A44="長岡工業高等専門学校","長",IF(OR(A44="燕中等",A44="津南中等"),"教育学校長","高等学校長"))</f>
        <v>高等学校長</v>
      </c>
      <c r="E44" s="67"/>
      <c r="F44" s="68"/>
      <c r="G44" s="205" t="str">
        <f>IF(参加申込書①!G43="","",参加申込書①!G43)</f>
        <v/>
      </c>
      <c r="H44" s="205"/>
      <c r="I44" s="205"/>
      <c r="J44" s="205"/>
      <c r="K44" s="205"/>
      <c r="L44" s="205"/>
      <c r="M44" s="205"/>
      <c r="N44" s="69" t="s">
        <v>223</v>
      </c>
    </row>
  </sheetData>
  <sheetProtection selectLockedCells="1" selectUnlockedCells="1"/>
  <mergeCells count="87">
    <mergeCell ref="A44:C44"/>
    <mergeCell ref="G44:M44"/>
    <mergeCell ref="C38:D38"/>
    <mergeCell ref="E38:F38"/>
    <mergeCell ref="G38:J38"/>
    <mergeCell ref="K38:M38"/>
    <mergeCell ref="C39:D39"/>
    <mergeCell ref="E39:F39"/>
    <mergeCell ref="G39:J39"/>
    <mergeCell ref="K39:M39"/>
    <mergeCell ref="A36:A37"/>
    <mergeCell ref="B36:B37"/>
    <mergeCell ref="C36:F36"/>
    <mergeCell ref="G36:M36"/>
    <mergeCell ref="N36:N37"/>
    <mergeCell ref="C37:D37"/>
    <mergeCell ref="E37:F37"/>
    <mergeCell ref="G37:J37"/>
    <mergeCell ref="K37:M37"/>
    <mergeCell ref="C30:D30"/>
    <mergeCell ref="E30:F30"/>
    <mergeCell ref="G30:J30"/>
    <mergeCell ref="K30:M30"/>
    <mergeCell ref="A32:B32"/>
    <mergeCell ref="C32:D32"/>
    <mergeCell ref="E32:F32"/>
    <mergeCell ref="A20:A30"/>
    <mergeCell ref="C20:D20"/>
    <mergeCell ref="E20:F20"/>
    <mergeCell ref="C28:D28"/>
    <mergeCell ref="E28:F28"/>
    <mergeCell ref="G28:J28"/>
    <mergeCell ref="K28:M28"/>
    <mergeCell ref="C29:D29"/>
    <mergeCell ref="E29:F29"/>
    <mergeCell ref="G29:J29"/>
    <mergeCell ref="K29:M29"/>
    <mergeCell ref="C26:D26"/>
    <mergeCell ref="E26:F26"/>
    <mergeCell ref="G26:J26"/>
    <mergeCell ref="K26:M26"/>
    <mergeCell ref="C27:D27"/>
    <mergeCell ref="E27:F27"/>
    <mergeCell ref="G27:J27"/>
    <mergeCell ref="K27:M27"/>
    <mergeCell ref="C24:D24"/>
    <mergeCell ref="E24:F24"/>
    <mergeCell ref="G24:J24"/>
    <mergeCell ref="K24:M24"/>
    <mergeCell ref="C25:D25"/>
    <mergeCell ref="E25:F25"/>
    <mergeCell ref="G25:J25"/>
    <mergeCell ref="K25:M25"/>
    <mergeCell ref="E22:F22"/>
    <mergeCell ref="G22:J22"/>
    <mergeCell ref="K22:M22"/>
    <mergeCell ref="C23:D23"/>
    <mergeCell ref="E23:F23"/>
    <mergeCell ref="G23:J23"/>
    <mergeCell ref="K23:M23"/>
    <mergeCell ref="C22:D22"/>
    <mergeCell ref="G20:J20"/>
    <mergeCell ref="K20:M20"/>
    <mergeCell ref="C21:D21"/>
    <mergeCell ref="E21:F21"/>
    <mergeCell ref="G21:J21"/>
    <mergeCell ref="K21:M21"/>
    <mergeCell ref="G18:M18"/>
    <mergeCell ref="N18:N19"/>
    <mergeCell ref="C19:D19"/>
    <mergeCell ref="E19:F19"/>
    <mergeCell ref="G19:J19"/>
    <mergeCell ref="K19:M19"/>
    <mergeCell ref="C9:D9"/>
    <mergeCell ref="C14:D14"/>
    <mergeCell ref="E14:F14"/>
    <mergeCell ref="A18:A19"/>
    <mergeCell ref="B18:B19"/>
    <mergeCell ref="C18:F18"/>
    <mergeCell ref="A1:B1"/>
    <mergeCell ref="C1:N1"/>
    <mergeCell ref="B3:C3"/>
    <mergeCell ref="B5:G5"/>
    <mergeCell ref="A6:A8"/>
    <mergeCell ref="C6:N6"/>
    <mergeCell ref="C7:N7"/>
    <mergeCell ref="C8:N8"/>
  </mergeCells>
  <phoneticPr fontId="25"/>
  <dataValidations count="7">
    <dataValidation allowBlank="1" showInputMessage="1" showErrorMessage="1" prompt="選手の姓を空白なしで入力してください" sqref="C20:C30 C38:C40" xr:uid="{00000000-0002-0000-0300-000000000000}">
      <formula1>0</formula1>
      <formula2>0</formula2>
    </dataValidation>
    <dataValidation allowBlank="1" showInputMessage="1" showErrorMessage="1" prompt="選手の姓を全角ひらがなで入力してください" sqref="G20:G30 G38:G39 G40:I40" xr:uid="{00000000-0002-0000-0300-000001000000}">
      <formula1>0</formula1>
      <formula2>0</formula2>
    </dataValidation>
    <dataValidation allowBlank="1" showInputMessage="1" showErrorMessage="1" prompt="選手の名を空白なしで入力してください" sqref="E20:E30 E38:E39 E40:F40" xr:uid="{00000000-0002-0000-0300-000002000000}">
      <formula1>0</formula1>
      <formula2>0</formula2>
    </dataValidation>
    <dataValidation allowBlank="1" showInputMessage="1" showErrorMessage="1" prompt="選手の名を全角ひらがなで入力してください" sqref="K20:K30 K38:K39 K40:M40" xr:uid="{00000000-0002-0000-0300-000003000000}">
      <formula1>0</formula1>
      <formula2>0</formula2>
    </dataValidation>
    <dataValidation type="list" allowBlank="1" showInputMessage="1" showErrorMessage="1" prompt="▼をクリックして、参加の有無を選択してください" sqref="E14:F14 E32:F32" xr:uid="{00000000-0002-0000-0300-000004000000}">
      <formula1>"参加,不参加"</formula1>
      <formula2>0</formula2>
    </dataValidation>
    <dataValidation type="list" allowBlank="1" showInputMessage="1" showErrorMessage="1" prompt="▼ボタンをクリックし、一般か学年を選択してください" sqref="N22" xr:uid="{00000000-0002-0000-0300-000005000000}">
      <formula1>"一般,３,２,１"</formula1>
      <formula2>0</formula2>
    </dataValidation>
    <dataValidation type="list" allowBlank="1" showInputMessage="1" showErrorMessage="1" prompt="▼ボタンをクリックし、学年を選択してください" sqref="N23:N30" xr:uid="{00000000-0002-0000-0300-000006000000}">
      <formula1>"２,１"</formula1>
      <formula2>0</formula2>
    </dataValidation>
  </dataValidations>
  <printOptions horizontalCentered="1" verticalCentered="1"/>
  <pageMargins left="0.39374999999999999" right="0.39374999999999999" top="0.39374999999999999" bottom="0.39374999999999999" header="0.51180555555555551" footer="0.51180555555555551"/>
  <pageSetup paperSize="9" scale="95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34"/>
  <sheetViews>
    <sheetView zoomScaleNormal="100" workbookViewId="0">
      <selection activeCell="L16" sqref="L16"/>
    </sheetView>
  </sheetViews>
  <sheetFormatPr defaultRowHeight="13.5"/>
  <cols>
    <col min="1" max="1" width="4.625" style="11" customWidth="1"/>
    <col min="2" max="2" width="7.5" style="11" customWidth="1"/>
    <col min="3" max="4" width="9.375" style="11" customWidth="1"/>
    <col min="5" max="6" width="12.5" style="11" customWidth="1"/>
    <col min="7" max="7" width="5.25" style="11" customWidth="1"/>
    <col min="8" max="8" width="4.625" style="11" customWidth="1"/>
    <col min="9" max="9" width="10.875" style="11" customWidth="1"/>
    <col min="10" max="11" width="11" style="11" customWidth="1"/>
    <col min="12" max="12" width="4.625" style="11" customWidth="1"/>
    <col min="13" max="18" width="3.75" style="11" customWidth="1"/>
    <col min="19" max="19" width="4.625" style="11" customWidth="1"/>
    <col min="20" max="16384" width="9" style="11"/>
  </cols>
  <sheetData>
    <row r="1" spans="1:26" ht="14.25">
      <c r="A1" s="100" t="str">
        <f>IF(参加申込書①!B3="","",参加申込書①!B3)</f>
        <v/>
      </c>
      <c r="B1" s="101" t="s">
        <v>277</v>
      </c>
      <c r="C1" s="216" t="str">
        <f>IF(参加申込書①!$B$5="","",VLOOKUP(参加申込書①!$B$5,加盟校!$D$1:$F$33,3))</f>
        <v/>
      </c>
      <c r="D1" s="216"/>
      <c r="E1" s="216"/>
      <c r="F1" s="216"/>
      <c r="G1" s="216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</row>
    <row r="2" spans="1:26" ht="14.25">
      <c r="A2" s="217" t="s">
        <v>215</v>
      </c>
      <c r="B2" s="217"/>
      <c r="C2" s="218" t="str">
        <f>IF(C1="","",VLOOKUP(C1,加盟校!$A$1:$C$33,3))</f>
        <v/>
      </c>
      <c r="D2" s="218"/>
      <c r="E2" s="218"/>
      <c r="F2" s="218"/>
      <c r="G2" s="218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ht="14.25" customHeight="1">
      <c r="A3" s="219" t="s">
        <v>278</v>
      </c>
      <c r="B3" s="102" t="s">
        <v>279</v>
      </c>
      <c r="C3" s="103" t="str">
        <f>IF(参加申込書②!C20="","",参加申込書②!C20)</f>
        <v/>
      </c>
      <c r="D3" s="104" t="str">
        <f>IF(参加申込書②!E20="","",参加申込書②!E20)</f>
        <v/>
      </c>
      <c r="E3" s="103" t="str">
        <f>IF(参加申込書②!G20="","",参加申込書②!G20)</f>
        <v/>
      </c>
      <c r="F3" s="104" t="str">
        <f>IF(参加申込書②!K20="","",参加申込書②!K20)</f>
        <v/>
      </c>
      <c r="G3" s="105" t="str">
        <f>IF(参加申込書②!N20="","",参加申込書②!N20)</f>
        <v/>
      </c>
      <c r="H3"/>
      <c r="I3" s="51" t="s">
        <v>254</v>
      </c>
      <c r="J3" s="106" t="str">
        <f>IF(参加申込書②!B11="","",参加申込書②!B11)</f>
        <v/>
      </c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6" ht="18.75">
      <c r="A4" s="219"/>
      <c r="B4" s="107" t="s">
        <v>265</v>
      </c>
      <c r="C4" s="108" t="str">
        <f>IF(参加申込書②!C21="","",参加申込書②!C21)</f>
        <v/>
      </c>
      <c r="D4" s="109" t="str">
        <f>IF(参加申込書②!E21="","",参加申込書②!E21)</f>
        <v/>
      </c>
      <c r="E4" s="108" t="str">
        <f>IF(参加申込書②!G21="","",参加申込書②!G21)</f>
        <v/>
      </c>
      <c r="F4" s="109" t="str">
        <f>IF(参加申込書②!K21="","",参加申込書②!K21)</f>
        <v/>
      </c>
      <c r="G4" s="110" t="str">
        <f>IF(参加申込書②!N21="","",参加申込書②!N21)</f>
        <v/>
      </c>
      <c r="H4" s="111"/>
      <c r="I4" s="111"/>
      <c r="J4" s="111"/>
      <c r="K4" s="111"/>
      <c r="L4"/>
      <c r="M4"/>
      <c r="N4"/>
      <c r="O4"/>
      <c r="P4"/>
      <c r="Q4"/>
      <c r="R4"/>
      <c r="S4"/>
      <c r="T4"/>
      <c r="U4"/>
      <c r="V4"/>
      <c r="W4"/>
      <c r="X4"/>
      <c r="Y4"/>
      <c r="Z4"/>
    </row>
    <row r="5" spans="1:26" ht="20.25">
      <c r="A5" s="219"/>
      <c r="B5" s="107" t="s">
        <v>280</v>
      </c>
      <c r="C5" s="108" t="str">
        <f>IF(参加申込書②!C22="","",参加申込書②!C22)</f>
        <v/>
      </c>
      <c r="D5" s="109" t="str">
        <f>IF(参加申込書②!E22="","",参加申込書②!E22)</f>
        <v/>
      </c>
      <c r="E5" s="108" t="str">
        <f>IF(参加申込書②!G22="","",参加申込書②!G22)</f>
        <v/>
      </c>
      <c r="F5" s="109" t="str">
        <f>IF(参加申込書②!K22="","",参加申込書②!K22)</f>
        <v/>
      </c>
      <c r="G5" s="110" t="str">
        <f>IF(参加申込書②!N22="","",IF(参加申込書②!N22="一般","",参加申込書②!N22))</f>
        <v/>
      </c>
      <c r="H5" s="111"/>
      <c r="I5" s="112" t="s">
        <v>281</v>
      </c>
      <c r="J5" s="112"/>
      <c r="K5" s="112"/>
      <c r="L5" s="113"/>
      <c r="M5" s="113"/>
      <c r="N5" s="113"/>
      <c r="O5" s="113"/>
      <c r="P5" s="113"/>
      <c r="Q5" s="113"/>
      <c r="R5" s="113"/>
      <c r="S5"/>
      <c r="T5"/>
      <c r="U5"/>
      <c r="V5"/>
      <c r="W5"/>
      <c r="X5"/>
      <c r="Y5"/>
      <c r="Z5"/>
    </row>
    <row r="6" spans="1:26" ht="18.75">
      <c r="A6" s="219"/>
      <c r="B6" s="107" t="s">
        <v>267</v>
      </c>
      <c r="C6" s="108" t="str">
        <f>IF(参加申込書②!C23="","",参加申込書②!C23)</f>
        <v/>
      </c>
      <c r="D6" s="109" t="str">
        <f>IF(参加申込書②!E23="","",参加申込書②!E23)</f>
        <v/>
      </c>
      <c r="E6" s="108" t="str">
        <f>IF(参加申込書②!G23="","",参加申込書②!G23)</f>
        <v/>
      </c>
      <c r="F6" s="109" t="str">
        <f>IF(参加申込書②!K23="","",参加申込書②!K23)</f>
        <v/>
      </c>
      <c r="G6" s="110" t="str">
        <f>IF(参加申込書②!N23="","",参加申込書②!N23)</f>
        <v/>
      </c>
      <c r="H6" s="111"/>
      <c r="I6" s="111"/>
      <c r="J6" s="111"/>
      <c r="K6" s="111"/>
      <c r="L6"/>
      <c r="M6"/>
      <c r="N6"/>
      <c r="O6"/>
      <c r="P6"/>
      <c r="Q6"/>
      <c r="R6"/>
      <c r="S6"/>
      <c r="T6"/>
      <c r="U6"/>
      <c r="V6"/>
      <c r="W6"/>
      <c r="X6"/>
      <c r="Y6"/>
      <c r="Z6"/>
    </row>
    <row r="7" spans="1:26" ht="20.25">
      <c r="A7" s="219"/>
      <c r="B7" s="107" t="s">
        <v>268</v>
      </c>
      <c r="C7" s="108" t="str">
        <f>IF(参加申込書②!C24="","",参加申込書②!C24)</f>
        <v/>
      </c>
      <c r="D7" s="109" t="str">
        <f>IF(参加申込書②!E24="","",参加申込書②!E24)</f>
        <v/>
      </c>
      <c r="E7" s="108" t="str">
        <f>IF(参加申込書②!G24="","",参加申込書②!G24)</f>
        <v/>
      </c>
      <c r="F7" s="109" t="str">
        <f>IF(参加申込書②!K24="","",参加申込書②!K24)</f>
        <v/>
      </c>
      <c r="G7" s="110" t="str">
        <f>IF(参加申込書②!N24="","",参加申込書②!N24)</f>
        <v/>
      </c>
      <c r="H7" s="111"/>
      <c r="I7" s="114" t="s">
        <v>296</v>
      </c>
      <c r="J7" s="114" t="s">
        <v>297</v>
      </c>
      <c r="K7" s="114" t="s">
        <v>298</v>
      </c>
      <c r="L7" s="115" t="s">
        <v>282</v>
      </c>
      <c r="M7" s="116" t="s">
        <v>283</v>
      </c>
      <c r="N7" s="116"/>
      <c r="O7" s="116"/>
      <c r="P7" s="116"/>
      <c r="Q7" s="116"/>
      <c r="R7" s="117"/>
      <c r="S7" s="117"/>
      <c r="T7" s="117"/>
      <c r="U7" s="117"/>
      <c r="V7" s="117"/>
      <c r="W7" s="117"/>
      <c r="X7" s="117"/>
      <c r="Y7" s="117"/>
      <c r="Z7" s="117"/>
    </row>
    <row r="8" spans="1:26" ht="18.75">
      <c r="A8" s="219"/>
      <c r="B8" s="107" t="s">
        <v>269</v>
      </c>
      <c r="C8" s="108" t="str">
        <f>IF(参加申込書②!C25="","",参加申込書②!C25)</f>
        <v/>
      </c>
      <c r="D8" s="109" t="str">
        <f>IF(参加申込書②!E25="","",参加申込書②!E25)</f>
        <v/>
      </c>
      <c r="E8" s="108" t="str">
        <f>IF(参加申込書②!G25="","",参加申込書②!G25)</f>
        <v/>
      </c>
      <c r="F8" s="109" t="str">
        <f>IF(参加申込書②!K25="","",参加申込書②!K25)</f>
        <v/>
      </c>
      <c r="G8" s="110" t="str">
        <f>IF(参加申込書②!N25="","",参加申込書②!N25)</f>
        <v/>
      </c>
      <c r="H8" s="111"/>
      <c r="I8" s="118" t="str">
        <f>+IF(I12=0,"",IF(I12=111,I9&amp;"・"&amp;I10&amp;"・"&amp;I11,IF(I12=101,I9&amp;"・"&amp;I11,IF(I12=110,I10&amp;"・"&amp;I11,IF(I12=11,I9&amp;"・"&amp;I10,IF(I12=1,I9,IF(I12=10,I10,I11)))))))</f>
        <v/>
      </c>
      <c r="J8" s="118" t="str">
        <f>+IF(J12=111,J9&amp;"・"&amp;J10&amp;"・"&amp;J11,IF(J12=101,J9&amp;"・"&amp;J11,IF(J12=110,J10&amp;"・"&amp;J11,IF(J12=11,J9&amp;"・"&amp;J10,IF(J12=1,J9,IF(J12=10,J10,J11))))))</f>
        <v/>
      </c>
      <c r="K8" s="118" t="str">
        <f>+IF(K12=111,K9&amp;"・"&amp;K10&amp;"・"&amp;K11,IF(K12=101,K9&amp;"・"&amp;K11,IF(K12=110,K10&amp;"・"&amp;K11,IF(K12=11,K9&amp;"・"&amp;K10,IF(K12=1,K9,IF(K12=10,K10,K11))))))</f>
        <v/>
      </c>
      <c r="M8"/>
      <c r="N8"/>
      <c r="O8"/>
      <c r="P8"/>
      <c r="Q8"/>
      <c r="R8"/>
      <c r="S8"/>
      <c r="T8"/>
      <c r="U8"/>
      <c r="V8"/>
      <c r="W8"/>
      <c r="X8"/>
      <c r="Y8"/>
      <c r="Z8"/>
    </row>
    <row r="9" spans="1:26" ht="20.25">
      <c r="A9" s="219"/>
      <c r="B9" s="107" t="s">
        <v>270</v>
      </c>
      <c r="C9" s="108" t="str">
        <f>IF(参加申込書②!C26="","",参加申込書②!C26)</f>
        <v/>
      </c>
      <c r="D9" s="109" t="str">
        <f>IF(参加申込書②!E26="","",参加申込書②!E26)</f>
        <v/>
      </c>
      <c r="E9" s="108" t="str">
        <f>IF(参加申込書②!G26="","",参加申込書②!G26)</f>
        <v/>
      </c>
      <c r="F9" s="109" t="str">
        <f>IF(参加申込書②!K26="","",参加申込書②!K26)</f>
        <v/>
      </c>
      <c r="G9" s="110" t="str">
        <f>IF(参加申込書②!N26="","",参加申込書②!N26)</f>
        <v/>
      </c>
      <c r="H9" s="111"/>
      <c r="I9" s="118" t="str">
        <f>+IF(参加申込書①!G12="○",参加申込書①!$B12&amp;参加申込書①!C12,"")</f>
        <v/>
      </c>
      <c r="J9" s="118" t="str">
        <f>+IF(参加申込書①!I12="○",参加申込書①!$B12&amp;参加申込書①!C12,"")</f>
        <v/>
      </c>
      <c r="K9" s="118" t="str">
        <f>+IF(参加申込書①!L12="○",参加申込書①!$B12&amp;参加申込書①!C12,"")</f>
        <v/>
      </c>
      <c r="M9" s="220" t="s">
        <v>27</v>
      </c>
      <c r="N9" s="220"/>
      <c r="O9" s="220"/>
      <c r="P9" s="220"/>
      <c r="Q9" s="220"/>
      <c r="R9" s="220"/>
      <c r="S9" s="115" t="s">
        <v>282</v>
      </c>
      <c r="T9" s="116" t="s">
        <v>284</v>
      </c>
      <c r="U9" s="117"/>
      <c r="V9" s="117"/>
      <c r="W9" s="117"/>
      <c r="X9" s="117"/>
      <c r="Y9" s="117"/>
      <c r="Z9" s="117"/>
    </row>
    <row r="10" spans="1:26" ht="14.25">
      <c r="A10" s="219"/>
      <c r="B10" s="107" t="s">
        <v>271</v>
      </c>
      <c r="C10" s="108" t="str">
        <f>IF(参加申込書②!C27="","",参加申込書②!C27)</f>
        <v/>
      </c>
      <c r="D10" s="109" t="str">
        <f>IF(参加申込書②!E27="","",参加申込書②!E27)</f>
        <v/>
      </c>
      <c r="E10" s="108" t="str">
        <f>IF(参加申込書②!G27="","",参加申込書②!G27)</f>
        <v/>
      </c>
      <c r="F10" s="109" t="str">
        <f>IF(参加申込書②!K27="","",参加申込書②!K27)</f>
        <v/>
      </c>
      <c r="G10" s="110" t="str">
        <f>IF(参加申込書②!N27="","",参加申込書②!N27)</f>
        <v/>
      </c>
      <c r="H10"/>
      <c r="I10" s="118" t="str">
        <f>+IF(参加申込書①!G13="○",参加申込書①!$B13&amp;参加申込書①!C13,"")</f>
        <v/>
      </c>
      <c r="J10" s="118" t="str">
        <f>+IF(参加申込書①!I13="○",参加申込書①!$B13&amp;参加申込書①!C13,"")</f>
        <v/>
      </c>
      <c r="K10" s="118" t="str">
        <f>+IF(参加申込書①!L13="○",参加申込書①!$B13&amp;参加申込書①!C13,"")</f>
        <v/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</row>
    <row r="11" spans="1:26" ht="18.75">
      <c r="A11" s="219"/>
      <c r="B11" s="107" t="s">
        <v>272</v>
      </c>
      <c r="C11" s="108" t="str">
        <f>IF(参加申込書②!C28="","",参加申込書②!C28)</f>
        <v/>
      </c>
      <c r="D11" s="109" t="str">
        <f>IF(参加申込書②!E28="","",参加申込書②!E28)</f>
        <v/>
      </c>
      <c r="E11" s="108" t="str">
        <f>IF(参加申込書②!G28="","",参加申込書②!G28)</f>
        <v/>
      </c>
      <c r="F11" s="109" t="str">
        <f>IF(参加申込書②!K28="","",参加申込書②!K28)</f>
        <v/>
      </c>
      <c r="G11" s="110" t="str">
        <f>IF(参加申込書②!N28="","",参加申込書②!N28)</f>
        <v/>
      </c>
      <c r="H11" s="111"/>
      <c r="I11" s="118" t="str">
        <f>+IF(参加申込書①!G14="○",参加申込書①!$B14&amp;参加申込書①!C14,"")</f>
        <v/>
      </c>
      <c r="J11" s="118" t="str">
        <f>+IF(参加申込書①!I14="○",参加申込書①!$B14&amp;参加申込書①!C14,"")</f>
        <v/>
      </c>
      <c r="K11" s="118" t="str">
        <f>+IF(参加申込書①!L14="○",参加申込書①!$B14&amp;参加申込書①!C14,"")</f>
        <v/>
      </c>
      <c r="M11" s="221" t="s">
        <v>220</v>
      </c>
      <c r="N11" s="221"/>
      <c r="O11" s="221"/>
      <c r="P11" s="210" t="s">
        <v>221</v>
      </c>
      <c r="Q11" s="210"/>
      <c r="R11" s="210"/>
      <c r="S11"/>
      <c r="T11"/>
      <c r="U11"/>
      <c r="V11"/>
      <c r="W11"/>
      <c r="X11"/>
      <c r="Y11"/>
      <c r="Z11"/>
    </row>
    <row r="12" spans="1:26" ht="20.25">
      <c r="A12" s="219"/>
      <c r="B12" s="107" t="s">
        <v>273</v>
      </c>
      <c r="C12" s="108" t="str">
        <f>IF(参加申込書②!C29="","",参加申込書②!C29)</f>
        <v/>
      </c>
      <c r="D12" s="109" t="str">
        <f>IF(参加申込書②!E29="","",参加申込書②!E29)</f>
        <v/>
      </c>
      <c r="E12" s="108" t="str">
        <f>IF(参加申込書②!G29="","",参加申込書②!G29)</f>
        <v/>
      </c>
      <c r="F12" s="109" t="str">
        <f>IF(参加申込書②!K29="","",参加申込書②!K29)</f>
        <v/>
      </c>
      <c r="G12" s="110" t="str">
        <f>IF(参加申込書②!N29="","",参加申込書②!N29)</f>
        <v/>
      </c>
      <c r="H12"/>
      <c r="I12" s="11">
        <f>+IF(I9="",0,1)+IF(I10="",0,10)+IF(I11="",0,100)</f>
        <v>0</v>
      </c>
      <c r="J12" s="11">
        <f>+IF(J9="",0,1)+IF(J10="",0,10)+IF(J11="",0,100)</f>
        <v>0</v>
      </c>
      <c r="K12" s="11">
        <f>+IF(K9="",0,1)+IF(K10="",0,10)+IF(K11="",0,100)</f>
        <v>0</v>
      </c>
      <c r="M12" s="211" t="s">
        <v>299</v>
      </c>
      <c r="N12" s="211"/>
      <c r="O12" s="211"/>
      <c r="P12" s="227" t="s">
        <v>300</v>
      </c>
      <c r="Q12" s="212"/>
      <c r="R12" s="212"/>
      <c r="S12" s="115" t="s">
        <v>282</v>
      </c>
      <c r="T12" s="116" t="s">
        <v>285</v>
      </c>
      <c r="U12" s="117"/>
      <c r="V12" s="117"/>
      <c r="W12" s="117"/>
      <c r="X12" s="117"/>
      <c r="Y12" s="117"/>
      <c r="Z12" s="117"/>
    </row>
    <row r="13" spans="1:26" ht="18.75">
      <c r="A13" s="219"/>
      <c r="B13" s="119" t="s">
        <v>274</v>
      </c>
      <c r="C13" s="108" t="str">
        <f>IF(参加申込書②!C30="","",参加申込書②!C30)</f>
        <v/>
      </c>
      <c r="D13" s="109" t="str">
        <f>IF(参加申込書②!E30="","",参加申込書②!E30)</f>
        <v/>
      </c>
      <c r="E13" s="108" t="str">
        <f>IF(参加申込書②!G30="","",参加申込書②!G30)</f>
        <v/>
      </c>
      <c r="F13" s="109" t="str">
        <f>IF(参加申込書②!K30="","",参加申込書②!K30)</f>
        <v/>
      </c>
      <c r="G13" s="110" t="str">
        <f>IF(参加申込書②!N30="","",参加申込書②!N30)</f>
        <v/>
      </c>
      <c r="H13" s="111"/>
      <c r="I13"/>
      <c r="J13"/>
      <c r="K13"/>
      <c r="M13"/>
      <c r="N13"/>
      <c r="O13"/>
      <c r="P13"/>
      <c r="Q13"/>
      <c r="R13"/>
      <c r="S13"/>
      <c r="T13"/>
      <c r="U13"/>
      <c r="V13"/>
      <c r="W13"/>
      <c r="X13"/>
      <c r="Y13"/>
      <c r="Z13"/>
    </row>
    <row r="14" spans="1:26" ht="20.25">
      <c r="A14" s="120"/>
      <c r="B14" s="121" t="s">
        <v>286</v>
      </c>
      <c r="C14" s="122">
        <f>1-COUNTIF(C3,"")</f>
        <v>0</v>
      </c>
      <c r="D14" s="123"/>
      <c r="E14" s="123"/>
      <c r="F14" s="123"/>
      <c r="G14" s="124"/>
      <c r="H14"/>
      <c r="I14"/>
      <c r="J14"/>
      <c r="K14"/>
      <c r="M14" s="228" t="s">
        <v>301</v>
      </c>
      <c r="N14" s="224"/>
      <c r="O14" s="224"/>
      <c r="P14" s="224"/>
      <c r="Q14" s="224"/>
      <c r="R14" s="224"/>
      <c r="S14" s="115" t="s">
        <v>282</v>
      </c>
      <c r="T14" s="116" t="s">
        <v>287</v>
      </c>
      <c r="U14" s="117"/>
      <c r="V14" s="117"/>
      <c r="W14" s="117"/>
      <c r="X14" s="117"/>
      <c r="Y14" s="117"/>
      <c r="Z14" s="117"/>
    </row>
    <row r="15" spans="1:26" ht="18.75">
      <c r="A15" s="223" t="s">
        <v>288</v>
      </c>
      <c r="B15" s="225" t="s">
        <v>267</v>
      </c>
      <c r="C15" s="126" t="str">
        <f>IF(参加申込書①!C20="","",参加申込書①!C20)</f>
        <v/>
      </c>
      <c r="D15" s="127" t="str">
        <f>IF(参加申込書①!E20="","",参加申込書①!E20)</f>
        <v/>
      </c>
      <c r="E15" s="126" t="str">
        <f>IF(参加申込書①!G20="","",参加申込書①!G20)</f>
        <v/>
      </c>
      <c r="F15" s="127" t="str">
        <f>IF(参加申込書①!K20="","",参加申込書①!K20)</f>
        <v/>
      </c>
      <c r="G15" s="128" t="str">
        <f>IF(参加申込書①!N20="","",参加申込書①!N20)</f>
        <v/>
      </c>
      <c r="H15" s="111"/>
      <c r="I15" s="111"/>
      <c r="J15" s="111"/>
      <c r="K15" s="111"/>
      <c r="M15"/>
      <c r="N15"/>
      <c r="O15"/>
      <c r="P15"/>
      <c r="Q15"/>
      <c r="R15"/>
      <c r="S15"/>
      <c r="T15"/>
      <c r="U15"/>
      <c r="V15"/>
      <c r="W15"/>
      <c r="X15"/>
      <c r="Y15"/>
      <c r="Z15"/>
    </row>
    <row r="16" spans="1:26" ht="18.75">
      <c r="A16" s="223"/>
      <c r="B16" s="225"/>
      <c r="C16" s="129" t="str">
        <f>IF(参加申込書①!C21="","",参加申込書①!C21)</f>
        <v/>
      </c>
      <c r="D16" s="130" t="str">
        <f>IF(参加申込書①!E21="","",参加申込書①!E21)</f>
        <v/>
      </c>
      <c r="E16" s="129" t="str">
        <f>IF(参加申込書①!G21="","",参加申込書①!G21)</f>
        <v/>
      </c>
      <c r="F16" s="130" t="str">
        <f>IF(参加申込書①!K21="","",参加申込書①!K21)</f>
        <v/>
      </c>
      <c r="G16" s="131" t="str">
        <f>IF(参加申込書①!N21="","",参加申込書①!N21)</f>
        <v/>
      </c>
      <c r="H16" s="111"/>
      <c r="I16" s="111"/>
      <c r="J16" s="111"/>
      <c r="K16" s="111"/>
      <c r="M16" s="221" t="s">
        <v>289</v>
      </c>
      <c r="N16" s="221"/>
      <c r="O16" s="226" t="s">
        <v>290</v>
      </c>
      <c r="P16" s="226"/>
      <c r="Q16" s="210" t="s">
        <v>291</v>
      </c>
      <c r="R16" s="210"/>
      <c r="S16"/>
      <c r="T16"/>
      <c r="U16"/>
      <c r="V16"/>
      <c r="W16"/>
      <c r="X16"/>
      <c r="Y16"/>
      <c r="Z16"/>
    </row>
    <row r="17" spans="1:26" ht="20.25">
      <c r="A17" s="223"/>
      <c r="B17" s="213" t="s">
        <v>268</v>
      </c>
      <c r="C17" s="133" t="str">
        <f>IF(参加申込書①!C22="","",参加申込書①!C22)</f>
        <v/>
      </c>
      <c r="D17" s="134" t="str">
        <f>IF(参加申込書①!E22="","",参加申込書①!E22)</f>
        <v/>
      </c>
      <c r="E17" s="133" t="str">
        <f>IF(参加申込書①!G22="","",参加申込書①!G22)</f>
        <v/>
      </c>
      <c r="F17" s="134" t="str">
        <f>IF(参加申込書①!K22="","",参加申込書①!K22)</f>
        <v/>
      </c>
      <c r="G17" s="135" t="str">
        <f>IF(参加申込書①!N22="","",参加申込書①!N22)</f>
        <v/>
      </c>
      <c r="H17" s="111"/>
      <c r="I17" s="111"/>
      <c r="J17" s="111"/>
      <c r="K17" s="111"/>
      <c r="M17" s="214">
        <v>10</v>
      </c>
      <c r="N17" s="214"/>
      <c r="O17" s="215">
        <v>3</v>
      </c>
      <c r="P17" s="215"/>
      <c r="Q17" s="227" t="s">
        <v>302</v>
      </c>
      <c r="R17" s="212"/>
      <c r="S17" s="115" t="s">
        <v>282</v>
      </c>
      <c r="T17" s="116" t="s">
        <v>292</v>
      </c>
      <c r="U17" s="117"/>
      <c r="V17" s="117"/>
      <c r="W17" s="117"/>
      <c r="X17" s="117"/>
      <c r="Y17" s="117"/>
      <c r="Z17" s="117"/>
    </row>
    <row r="18" spans="1:26" ht="18.75">
      <c r="A18" s="223"/>
      <c r="B18" s="213"/>
      <c r="C18" s="129" t="str">
        <f>IF(参加申込書①!C23="","",参加申込書①!C23)</f>
        <v/>
      </c>
      <c r="D18" s="130" t="str">
        <f>IF(参加申込書①!E23="","",参加申込書①!E23)</f>
        <v/>
      </c>
      <c r="E18" s="129" t="str">
        <f>IF(参加申込書①!G23="","",参加申込書①!G23)</f>
        <v/>
      </c>
      <c r="F18" s="130" t="str">
        <f>IF(参加申込書①!K23="","",参加申込書①!K23)</f>
        <v/>
      </c>
      <c r="G18" s="131" t="str">
        <f>IF(参加申込書①!N23="","",参加申込書①!N23)</f>
        <v/>
      </c>
      <c r="H18" s="111"/>
    </row>
    <row r="19" spans="1:26" ht="18.75">
      <c r="A19" s="223"/>
      <c r="B19" s="213" t="s">
        <v>269</v>
      </c>
      <c r="C19" s="133" t="str">
        <f>IF(参加申込書①!C24="","",参加申込書①!C24)</f>
        <v/>
      </c>
      <c r="D19" s="134" t="str">
        <f>IF(参加申込書①!E24="","",参加申込書①!E24)</f>
        <v/>
      </c>
      <c r="E19" s="133" t="str">
        <f>IF(参加申込書①!G24="","",参加申込書①!G24)</f>
        <v/>
      </c>
      <c r="F19" s="134" t="str">
        <f>IF(参加申込書①!K24="","",参加申込書①!K24)</f>
        <v/>
      </c>
      <c r="G19" s="135" t="str">
        <f>IF(参加申込書①!N24="","",参加申込書①!N24)</f>
        <v/>
      </c>
      <c r="H19" s="111"/>
    </row>
    <row r="20" spans="1:26" ht="18.75">
      <c r="A20" s="223"/>
      <c r="B20" s="213"/>
      <c r="C20" s="129" t="str">
        <f>IF(参加申込書①!C25="","",参加申込書①!C25)</f>
        <v/>
      </c>
      <c r="D20" s="130" t="str">
        <f>IF(参加申込書①!E25="","",参加申込書①!E25)</f>
        <v/>
      </c>
      <c r="E20" s="129" t="str">
        <f>IF(参加申込書①!G25="","",参加申込書①!G25)</f>
        <v/>
      </c>
      <c r="F20" s="130" t="str">
        <f>IF(参加申込書①!K25="","",参加申込書①!K25)</f>
        <v/>
      </c>
      <c r="G20" s="131" t="str">
        <f>IF(参加申込書①!N25="","",参加申込書①!N25)</f>
        <v/>
      </c>
      <c r="H20" s="111"/>
    </row>
    <row r="21" spans="1:26">
      <c r="A21" s="223"/>
      <c r="B21" s="222" t="s">
        <v>270</v>
      </c>
      <c r="C21" s="133" t="str">
        <f>IF(参加申込書①!C26="","",参加申込書①!C26)</f>
        <v/>
      </c>
      <c r="D21" s="134" t="str">
        <f>IF(参加申込書①!E26="","",参加申込書①!E26)</f>
        <v/>
      </c>
      <c r="E21" s="133" t="str">
        <f>IF(参加申込書①!G26="","",参加申込書①!G26)</f>
        <v/>
      </c>
      <c r="F21" s="134" t="str">
        <f>IF(参加申込書①!K26="","",参加申込書①!K26)</f>
        <v/>
      </c>
      <c r="G21" s="135" t="str">
        <f>IF(参加申込書①!N26="","",参加申込書①!N26)</f>
        <v/>
      </c>
      <c r="H21"/>
    </row>
    <row r="22" spans="1:26" ht="18.75">
      <c r="A22" s="223"/>
      <c r="B22" s="222"/>
      <c r="C22" s="129" t="str">
        <f>IF(参加申込書①!C27="","",参加申込書①!C27)</f>
        <v/>
      </c>
      <c r="D22" s="130" t="str">
        <f>IF(参加申込書①!E27="","",参加申込書①!E27)</f>
        <v/>
      </c>
      <c r="E22" s="129" t="str">
        <f>IF(参加申込書①!G27="","",参加申込書①!G27)</f>
        <v/>
      </c>
      <c r="F22" s="130" t="str">
        <f>IF(参加申込書①!K27="","",参加申込書①!K27)</f>
        <v/>
      </c>
      <c r="G22" s="131" t="str">
        <f>IF(参加申込書①!N27="","",参加申込書①!N27)</f>
        <v/>
      </c>
      <c r="H22" s="111"/>
    </row>
    <row r="23" spans="1:26">
      <c r="A23" s="223"/>
      <c r="B23" s="222" t="s">
        <v>271</v>
      </c>
      <c r="C23" s="137" t="str">
        <f>IF(参加申込書①!C28="","",参加申込書①!C28)</f>
        <v/>
      </c>
      <c r="D23" s="138" t="str">
        <f>IF(参加申込書①!E28="","",参加申込書①!E28)</f>
        <v/>
      </c>
      <c r="E23" s="137" t="str">
        <f>IF(参加申込書①!G28="","",参加申込書①!G28)</f>
        <v/>
      </c>
      <c r="F23" s="138" t="str">
        <f>IF(参加申込書①!K28="","",参加申込書①!K28)</f>
        <v/>
      </c>
      <c r="G23" s="139" t="str">
        <f>IF(参加申込書①!N28="","",参加申込書①!N28)</f>
        <v/>
      </c>
      <c r="H23"/>
    </row>
    <row r="24" spans="1:26" ht="18.75">
      <c r="A24" s="223"/>
      <c r="B24" s="222"/>
      <c r="C24" s="140" t="str">
        <f>IF(参加申込書①!C29="","",参加申込書①!C29)</f>
        <v/>
      </c>
      <c r="D24" s="141" t="str">
        <f>IF(参加申込書①!E29="","",参加申込書①!E29)</f>
        <v/>
      </c>
      <c r="E24" s="140" t="str">
        <f>IF(参加申込書①!G29="","",参加申込書①!G29)</f>
        <v/>
      </c>
      <c r="F24" s="141" t="str">
        <f>IF(参加申込書①!K29="","",参加申込書①!K29)</f>
        <v/>
      </c>
      <c r="G24" s="142" t="str">
        <f>IF(参加申込書①!N29="","",参加申込書①!N29)</f>
        <v/>
      </c>
      <c r="H24" s="111"/>
    </row>
    <row r="25" spans="1:26" ht="14.25">
      <c r="A25" s="223"/>
      <c r="B25" s="121" t="s">
        <v>286</v>
      </c>
      <c r="C25" s="122">
        <f>5-COUNTIF(C15:C24,"")/2</f>
        <v>0</v>
      </c>
      <c r="D25" s="123"/>
      <c r="E25" s="123"/>
      <c r="F25" s="123"/>
      <c r="G25" s="124"/>
    </row>
    <row r="26" spans="1:26" ht="14.25">
      <c r="A26" s="223" t="s">
        <v>293</v>
      </c>
      <c r="B26" s="125" t="s">
        <v>267</v>
      </c>
      <c r="C26" s="103" t="str">
        <f>IF(参加申込書①!C35="","",参加申込書①!C35)</f>
        <v/>
      </c>
      <c r="D26" s="104" t="str">
        <f>IF(参加申込書①!E35="","",参加申込書①!E35)</f>
        <v/>
      </c>
      <c r="E26" s="103" t="str">
        <f>IF(参加申込書①!G35="","",参加申込書①!G35)</f>
        <v/>
      </c>
      <c r="F26" s="104" t="str">
        <f>IF(参加申込書①!K35="","",参加申込書①!K35)</f>
        <v/>
      </c>
      <c r="G26" s="105" t="str">
        <f>IF(参加申込書①!N35="","",参加申込書①!N35)</f>
        <v/>
      </c>
    </row>
    <row r="27" spans="1:26" ht="14.25">
      <c r="A27" s="223"/>
      <c r="B27" s="132" t="s">
        <v>268</v>
      </c>
      <c r="C27" s="108" t="str">
        <f>IF(参加申込書①!C36="","",参加申込書①!C36)</f>
        <v/>
      </c>
      <c r="D27" s="109" t="str">
        <f>IF(参加申込書①!E36="","",参加申込書①!E36)</f>
        <v/>
      </c>
      <c r="E27" s="108" t="str">
        <f>IF(参加申込書①!G36="","",参加申込書①!G36)</f>
        <v/>
      </c>
      <c r="F27" s="109" t="str">
        <f>IF(参加申込書①!K36="","",参加申込書①!K36)</f>
        <v/>
      </c>
      <c r="G27" s="110" t="str">
        <f>IF(参加申込書①!N36="","",参加申込書①!N36)</f>
        <v/>
      </c>
    </row>
    <row r="28" spans="1:26" ht="14.25">
      <c r="A28" s="223"/>
      <c r="B28" s="132" t="s">
        <v>269</v>
      </c>
      <c r="C28" s="108" t="str">
        <f>IF(参加申込書①!C37="","",参加申込書①!C37)</f>
        <v/>
      </c>
      <c r="D28" s="109" t="str">
        <f>IF(参加申込書①!E37="","",参加申込書①!E37)</f>
        <v/>
      </c>
      <c r="E28" s="108" t="str">
        <f>IF(参加申込書①!G37="","",参加申込書①!G37)</f>
        <v/>
      </c>
      <c r="F28" s="109" t="str">
        <f>IF(参加申込書①!K37="","",参加申込書①!K37)</f>
        <v/>
      </c>
      <c r="G28" s="110" t="str">
        <f>IF(参加申込書①!N37="","",参加申込書①!N37)</f>
        <v/>
      </c>
    </row>
    <row r="29" spans="1:26" ht="14.25">
      <c r="A29" s="223"/>
      <c r="B29" s="132" t="s">
        <v>270</v>
      </c>
      <c r="C29" s="108" t="str">
        <f>IF(参加申込書①!C38="","",参加申込書①!C38)</f>
        <v/>
      </c>
      <c r="D29" s="109" t="str">
        <f>IF(参加申込書①!E38="","",参加申込書①!E38)</f>
        <v/>
      </c>
      <c r="E29" s="108" t="str">
        <f>IF(参加申込書①!G38="","",参加申込書①!G38)</f>
        <v/>
      </c>
      <c r="F29" s="109" t="str">
        <f>IF(参加申込書①!K38="","",参加申込書①!K38)</f>
        <v/>
      </c>
      <c r="G29" s="110" t="str">
        <f>IF(参加申込書①!N38="","",参加申込書①!N38)</f>
        <v/>
      </c>
    </row>
    <row r="30" spans="1:26" ht="19.5" customHeight="1">
      <c r="A30" s="223"/>
      <c r="B30" s="136" t="s">
        <v>271</v>
      </c>
      <c r="C30" s="143" t="str">
        <f>IF(参加申込書①!C39="","",参加申込書①!C39)</f>
        <v/>
      </c>
      <c r="D30" s="144" t="str">
        <f>IF(参加申込書①!E39="","",参加申込書①!E39)</f>
        <v/>
      </c>
      <c r="E30" s="143" t="str">
        <f>IF(参加申込書①!G39="","",参加申込書①!G39)</f>
        <v/>
      </c>
      <c r="F30" s="144" t="str">
        <f>IF(参加申込書①!K39="","",参加申込書①!K39)</f>
        <v/>
      </c>
      <c r="G30" s="145" t="str">
        <f>IF(参加申込書①!N39="","",参加申込書①!N39)</f>
        <v/>
      </c>
    </row>
    <row r="31" spans="1:26" ht="14.25">
      <c r="A31" s="223"/>
      <c r="B31" s="121" t="s">
        <v>286</v>
      </c>
      <c r="C31" s="122">
        <f>5-COUNTIF(C26:C30,"")</f>
        <v>0</v>
      </c>
      <c r="D31" s="123"/>
      <c r="E31" s="123"/>
      <c r="F31" s="123"/>
      <c r="G31" s="124"/>
    </row>
    <row r="32" spans="1:26" ht="14.25">
      <c r="A32" s="146" t="s">
        <v>294</v>
      </c>
      <c r="B32" s="147" t="s">
        <v>267</v>
      </c>
      <c r="C32" s="103" t="str">
        <f>IF(参加申込書②!C38="","",参加申込書②!C38)</f>
        <v/>
      </c>
      <c r="D32" s="104" t="str">
        <f>IF(参加申込書②!E38="","",参加申込書②!E38)</f>
        <v/>
      </c>
      <c r="E32" s="103" t="str">
        <f>IF(参加申込書②!G38="","",参加申込書②!G38)</f>
        <v/>
      </c>
      <c r="F32" s="104" t="str">
        <f>IF(参加申込書②!K38="","",参加申込書②!K38)</f>
        <v/>
      </c>
      <c r="G32" s="105" t="str">
        <f>IF(参加申込書②!N38="","",参加申込書②!N38)</f>
        <v/>
      </c>
    </row>
    <row r="33" spans="1:7" ht="19.5" customHeight="1">
      <c r="A33" s="148" t="s">
        <v>295</v>
      </c>
      <c r="B33" s="149" t="s">
        <v>268</v>
      </c>
      <c r="C33" s="108" t="str">
        <f>IF(参加申込書②!C39="","",参加申込書②!C39)</f>
        <v/>
      </c>
      <c r="D33" s="109" t="str">
        <f>IF(参加申込書②!E39="","",参加申込書②!E39)</f>
        <v/>
      </c>
      <c r="E33" s="108" t="str">
        <f>IF(参加申込書②!G39="","",参加申込書②!G39)</f>
        <v/>
      </c>
      <c r="F33" s="109" t="str">
        <f>IF(参加申込書②!K39="","",参加申込書②!K39)</f>
        <v/>
      </c>
      <c r="G33" s="110" t="str">
        <f>IF(参加申込書②!N39="","",参加申込書②!N39)</f>
        <v/>
      </c>
    </row>
    <row r="34" spans="1:7" ht="14.25">
      <c r="A34" s="150"/>
      <c r="B34" s="121" t="s">
        <v>286</v>
      </c>
      <c r="C34" s="122">
        <f>2-COUNTIF(C32:C33,"")</f>
        <v>0</v>
      </c>
      <c r="D34" s="123"/>
      <c r="E34" s="123"/>
      <c r="F34" s="123"/>
      <c r="G34" s="124"/>
    </row>
  </sheetData>
  <sheetProtection selectLockedCells="1" selectUnlockedCells="1"/>
  <mergeCells count="23">
    <mergeCell ref="B19:B20"/>
    <mergeCell ref="B21:B22"/>
    <mergeCell ref="B23:B24"/>
    <mergeCell ref="A26:A31"/>
    <mergeCell ref="M14:R14"/>
    <mergeCell ref="A15:A25"/>
    <mergeCell ref="B15:B16"/>
    <mergeCell ref="M16:N16"/>
    <mergeCell ref="O16:P16"/>
    <mergeCell ref="Q16:R16"/>
    <mergeCell ref="C1:G1"/>
    <mergeCell ref="A2:B2"/>
    <mergeCell ref="C2:G2"/>
    <mergeCell ref="A3:A13"/>
    <mergeCell ref="M9:R9"/>
    <mergeCell ref="M11:O11"/>
    <mergeCell ref="P11:R11"/>
    <mergeCell ref="M12:O12"/>
    <mergeCell ref="P12:R12"/>
    <mergeCell ref="B17:B18"/>
    <mergeCell ref="M17:N17"/>
    <mergeCell ref="O17:P17"/>
    <mergeCell ref="Q17:R17"/>
  </mergeCells>
  <phoneticPr fontId="25"/>
  <dataValidations count="1">
    <dataValidation type="list" allowBlank="1" showInputMessage="1" showErrorMessage="1" prompt="▼ボタンをクリックし、学校名を選択してください" sqref="M9:Q9" xr:uid="{00000000-0002-0000-0400-000000000000}">
      <formula1>INDIRECT("加盟校!ｂ1:ｂ33")</formula1>
      <formula2>0</formula2>
    </dataValidation>
  </dataValidations>
  <hyperlinks>
    <hyperlink ref="M14" r:id="rId1" xr:uid="{216290C6-4F03-432D-BA40-43817C9ACE15}"/>
  </hyperlinks>
  <pageMargins left="0.75" right="0.75" top="1" bottom="1" header="0.51180555555555551" footer="0.51180555555555551"/>
  <pageSetup paperSize="9" firstPageNumber="0" orientation="portrait" horizontalDpi="300" vertic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12</vt:i4>
      </vt:variant>
    </vt:vector>
  </HeadingPairs>
  <TitlesOfParts>
    <vt:vector size="17" baseType="lpstr">
      <vt:lpstr>加盟校</vt:lpstr>
      <vt:lpstr>はじめに</vt:lpstr>
      <vt:lpstr>参加申込書①</vt:lpstr>
      <vt:lpstr>参加申込書②</vt:lpstr>
      <vt:lpstr>主管校用</vt:lpstr>
      <vt:lpstr>はじめに!__xlnm_Print_Area</vt:lpstr>
      <vt:lpstr>参加申込書①!__xlnm_Print_Area</vt:lpstr>
      <vt:lpstr>参加申込書②!__xlnm_Print_Area</vt:lpstr>
      <vt:lpstr>はじめに!a</vt:lpstr>
      <vt:lpstr>参加申込書②!a</vt:lpstr>
      <vt:lpstr>参加申込書①!aa</vt:lpstr>
      <vt:lpstr>はじめに!aaa</vt:lpstr>
      <vt:lpstr>はじめに!Print_Area</vt:lpstr>
      <vt:lpstr>参加申込書①!Print_Area</vt:lpstr>
      <vt:lpstr>参加申込書②!Print_Area</vt:lpstr>
      <vt:lpstr>参加申込書②!qqq</vt:lpstr>
      <vt:lpstr>参加申込書①!zzz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　欣央</dc:creator>
  <cp:lastModifiedBy>根津　欣央</cp:lastModifiedBy>
  <cp:lastPrinted>2024-09-09T04:57:09Z</cp:lastPrinted>
  <dcterms:created xsi:type="dcterms:W3CDTF">2025-07-06T02:36:47Z</dcterms:created>
  <dcterms:modified xsi:type="dcterms:W3CDTF">2025-07-06T02:46:10Z</dcterms:modified>
</cp:coreProperties>
</file>